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7"/>
  </bookViews>
  <sheets>
    <sheet name="Rekapitulácia" sheetId="1" r:id="rId1"/>
    <sheet name="Krycí list stavby" sheetId="2" r:id="rId2"/>
    <sheet name="Kr.List KOMUNIKÁCIA" sheetId="3" r:id="rId3"/>
    <sheet name="Rekap KOMUNIKÁCIA" sheetId="4" r:id="rId4"/>
    <sheet name=" KOMUNIKÁCIA" sheetId="5" r:id="rId5"/>
    <sheet name="Kr.List Sp.Plochy" sheetId="6" r:id="rId6"/>
    <sheet name="Rekap Sp.Plochy" sheetId="7" r:id="rId7"/>
    <sheet name="Sp.Plochy" sheetId="8" r:id="rId8"/>
  </sheets>
  <definedNames>
    <definedName name="_xlnm.Print_Titles" localSheetId="4">' KOMUNIKÁCIA'!$8:$8</definedName>
    <definedName name="_xlnm.Print_Titles" localSheetId="3">'Rekap KOMUNIKÁCIA'!$9:$9</definedName>
    <definedName name="_xlnm.Print_Titles" localSheetId="6">'Rekap Sp.Plochy'!$9:$9</definedName>
    <definedName name="_xlnm.Print_Titles" localSheetId="7">'Sp.Plochy'!$8:$8</definedName>
  </definedNames>
  <calcPr fullCalcOnLoad="1"/>
</workbook>
</file>

<file path=xl/sharedStrings.xml><?xml version="1.0" encoding="utf-8"?>
<sst xmlns="http://schemas.openxmlformats.org/spreadsheetml/2006/main" count="457" uniqueCount="173">
  <si>
    <t>Rekapitulácia rozpočtu</t>
  </si>
  <si>
    <t>Stavba DRIENICA,IHRISKO A AMFITEÁTER,PAR.Č.724-1,729,730-2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</si>
  <si>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</si>
  <si>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</si>
  <si>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</si>
  <si>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</si>
  <si>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</si>
  <si>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</si>
  <si>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</si>
  <si>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</si>
  <si>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</si>
  <si>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</si>
  <si>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Komunikácia</t>
  </si>
  <si>
    <t>Spevnené plochy</t>
  </si>
  <si>
    <t>Krycí list rozpočtu</t>
  </si>
  <si>
    <t>Objekt Komunikácia</t>
  </si>
  <si>
    <t xml:space="preserve">Ks: </t>
  </si>
  <si>
    <t xml:space="preserve">Zákazka: </t>
  </si>
  <si>
    <t xml:space="preserve">Spracoval: </t>
  </si>
  <si>
    <t xml:space="preserve">Dňa </t>
  </si>
  <si>
    <t>31. 10. 2017</t>
  </si>
  <si>
    <t>Odberateľ: .</t>
  </si>
  <si>
    <t xml:space="preserve">IČO: </t>
  </si>
  <si>
    <t xml:space="preserve">DIČ: </t>
  </si>
  <si>
    <t>Dodávateľ: .</t>
  </si>
  <si>
    <t>Projektant: Ing. Hrabčák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</si>
  <si>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</si>
  <si>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</si>
  <si>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</si>
  <si>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</si>
  <si>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</si>
  <si>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</si>
  <si>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</si>
  <si>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</si>
  <si>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</si>
  <si>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</si>
  <si>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</si>
  <si>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</si>
  <si>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</si>
  <si>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</si>
  <si>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</si>
  <si>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</si>
  <si>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</si>
  <si>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</si>
  <si>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</si>
  <si>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</si>
  <si>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</si>
  <si>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</si>
  <si>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</si>
  <si>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</si>
  <si>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</si>
  <si>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</si>
  <si>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</si>
  <si>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</si>
  <si>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</si>
  <si>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</si>
  <si>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</si>
  <si>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</si>
  <si>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</si>
  <si>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</si>
  <si>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</si>
  <si>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31. 10. 2017</t>
  </si>
  <si>
    <t>Prehľad rozpočtových nákladov</t>
  </si>
  <si>
    <t>Práce HSV</t>
  </si>
  <si>
    <t>ZEMNÉ PRÁCE</t>
  </si>
  <si>
    <t>ZÁKLADY</t>
  </si>
  <si>
    <t>ZVISLÉ KONŠTRUKCIE</t>
  </si>
  <si>
    <t>SPEVNENÉ PLOCHY</t>
  </si>
  <si>
    <t>POVRCHOVÉ ÚPRAVY</t>
  </si>
  <si>
    <t>PRESUNY HMÔT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</si>
  <si>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</si>
  <si>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</si>
  <si>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</si>
  <si>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</si>
  <si>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</si>
  <si>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</si>
  <si>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</si>
  <si>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</si>
  <si>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</si>
  <si>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</si>
  <si>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</si>
  <si>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122201101</t>
  </si>
  <si>
    <t>Odkopávka a prekopávka nezapažená v hornine 3, do 100 m3</t>
  </si>
  <si>
    <t>m3</t>
  </si>
  <si>
    <t xml:space="preserve"> 132201102</t>
  </si>
  <si>
    <t>Výkop ryhy do šírky 600 mm v horn.3 nad 100 m3 - drenáž</t>
  </si>
  <si>
    <t xml:space="preserve"> 162701105</t>
  </si>
  <si>
    <t>Vodorovné premiestnenie výkopku tr.1-4 do 10000 m</t>
  </si>
  <si>
    <t>M3</t>
  </si>
  <si>
    <t xml:space="preserve"> 171201201</t>
  </si>
  <si>
    <t>Uloženie sypaniny na skládky do 100 m3</t>
  </si>
  <si>
    <t xml:space="preserve"> 175101201</t>
  </si>
  <si>
    <t>Obsyp objektov sypaninou z vhodných hornín 1 až 4 bez prehodenia sypaniny</t>
  </si>
  <si>
    <t xml:space="preserve"> 175101209</t>
  </si>
  <si>
    <t>Obsyp objektov sypaninou z vhodných hornín 1 až 4. Príplatok k cene za prehodenie sypaniny</t>
  </si>
  <si>
    <t xml:space="preserve"> 215901101</t>
  </si>
  <si>
    <t>Zhutnenie podložia z rastlej horniny 1 až 4 pod násypy, z hornina súdržných do 92 % PS a nesúdržných</t>
  </si>
  <si>
    <t>m2</t>
  </si>
  <si>
    <t xml:space="preserve">  2/A 1</t>
  </si>
  <si>
    <t xml:space="preserve"> 211571112</t>
  </si>
  <si>
    <t>Výplň odvodňovacích rebier do rýh s úpravou povrchu výplne štrkopieskom netriedeným</t>
  </si>
  <si>
    <t xml:space="preserve"> 212572111</t>
  </si>
  <si>
    <t>Lôžko pre trativod zo štrkopiesku triedeného</t>
  </si>
  <si>
    <t>271/A 1</t>
  </si>
  <si>
    <t xml:space="preserve"> 212752127</t>
  </si>
  <si>
    <t>Trativody z flexodrenážnych rúr DN 160</t>
  </si>
  <si>
    <t>m</t>
  </si>
  <si>
    <t xml:space="preserve"> 15/A 2</t>
  </si>
  <si>
    <t xml:space="preserve"> 380321443</t>
  </si>
  <si>
    <t>Kompletné konštr.zo železobetónu tr.C 25/30, hr.nad 300 mm -oporný múr</t>
  </si>
  <si>
    <t xml:space="preserve"> 380356231</t>
  </si>
  <si>
    <t>Debnenie komplet. konštr. neomietaných, plôch rovinných zhotovenie</t>
  </si>
  <si>
    <t xml:space="preserve"> 380356232</t>
  </si>
  <si>
    <t>Debnenie komplet. konštr. neomietaných, plôch rovinných odstránenie</t>
  </si>
  <si>
    <t xml:space="preserve"> 380361006</t>
  </si>
  <si>
    <t>Výstuž komplet. konstrukcií z ocele 10505</t>
  </si>
  <si>
    <t>t</t>
  </si>
  <si>
    <t>221/A 1</t>
  </si>
  <si>
    <t xml:space="preserve"> 564271111</t>
  </si>
  <si>
    <t>Podklad alebo podsyp zo štrkopiesku s rozprestretím, vlhčením a zhutnením po zhutnení hr.250 mm</t>
  </si>
  <si>
    <t xml:space="preserve"> 564851111</t>
  </si>
  <si>
    <t>Podklad zo štrkodrviny s rozprestrením a zhutnením, hr.po zhutnení 150 mm</t>
  </si>
  <si>
    <t xml:space="preserve"> 11/A 1</t>
  </si>
  <si>
    <t xml:space="preserve"> 631571003</t>
  </si>
  <si>
    <t>Násyp zo štrkopiesku 0-32so zhutnením (pre spevnenie podkladu) - pod oporný múr</t>
  </si>
  <si>
    <t xml:space="preserve"> 998225111</t>
  </si>
  <si>
    <t>Presun hmôt pre pozemnú komunikáciu a letisko s krytom asfaltovým akejkoľvek dĺžky objektu</t>
  </si>
  <si>
    <t>Objekt Spevnené plochy</t>
  </si>
  <si>
    <t>OSTATNÉ PRÁCE</t>
  </si>
  <si>
    <t>Výkop ryhy do šírky 600 mm v horn.3 nad 100 m3 - rigol</t>
  </si>
  <si>
    <t xml:space="preserve"> 564231111</t>
  </si>
  <si>
    <t>Podklad alebo podsyp zo štrkopiesku s rozprestretím, vlhčením a zhutnením po zhutnení hr.100 mm - rigol,odv.žľab</t>
  </si>
  <si>
    <t>Podklad alebo podsyp zo štrkopiesku s rozprestretím, vlhčením a zhutnením po zhutnení hr.250 mm - pod dlažby</t>
  </si>
  <si>
    <t xml:space="preserve"> 596811111</t>
  </si>
  <si>
    <t>Kladenie pvc dlažby  hr.6cm pre peších do 20 m2 do lôžka z kameniva ťaženého hr.25mm</t>
  </si>
  <si>
    <t xml:space="preserve"> 596911212</t>
  </si>
  <si>
    <t>Kladenie zámkovej dlažby  hr.8cm pre peších nad 20 m2 z kameniva ťaženého hr.25mm</t>
  </si>
  <si>
    <t xml:space="preserve"> 597962161</t>
  </si>
  <si>
    <t>Montáž odvodňovacieho žľabu uzavretého pre vysokú záťaž, svetlá šírka 300 do lôžka z betónu prostého triedy C25/30</t>
  </si>
  <si>
    <t>S/S70</t>
  </si>
  <si>
    <t xml:space="preserve"> 5920000021</t>
  </si>
  <si>
    <t>Ekologická dlažba z pvc hr.3cm napr. Ekoray</t>
  </si>
  <si>
    <t>M2</t>
  </si>
  <si>
    <t xml:space="preserve"> 592000003</t>
  </si>
  <si>
    <t>Zámková dlažba hr. 80 MM šedá</t>
  </si>
  <si>
    <t xml:space="preserve"> 5923001302</t>
  </si>
  <si>
    <t>BGZ-S Žľab pre vysokú záťaž SV G NW 300, č. 0, s liatinovou hranou, bez spádu</t>
  </si>
  <si>
    <t>kus</t>
  </si>
  <si>
    <t xml:space="preserve"> 5923002057</t>
  </si>
  <si>
    <t>BG- Mriežkový rošt NW 300, 500/347/25, MW 30/30, tr. C 250 kN, pozinkovaný s rýchlouzáverom</t>
  </si>
  <si>
    <t xml:space="preserve"> 916561111</t>
  </si>
  <si>
    <t xml:space="preserve">Osadenie záhon. obrubníka betón., do lôžka z bet. pros. tr. C 10/12,5 s bočnou oporou </t>
  </si>
  <si>
    <t xml:space="preserve"> 918101111</t>
  </si>
  <si>
    <t>Lôžko pod obrub., krajníky alebo obruby z dlažob. kociek z betónu prostého tr. C 10/12,5</t>
  </si>
  <si>
    <t xml:space="preserve"> 935112211</t>
  </si>
  <si>
    <t>Osadenie priekop. žľabu z betón. priekopových tvárnic šírky 500-800 mm do betónu C 10/15</t>
  </si>
  <si>
    <t xml:space="preserve"> 592000019</t>
  </si>
  <si>
    <t>Betón obrubník parkový rozm.50/20/5 sivý</t>
  </si>
  <si>
    <t>ks</t>
  </si>
  <si>
    <t xml:space="preserve"> 592275200</t>
  </si>
  <si>
    <t>Žľabovka betónová TBM 1-60  30x62x8 cm</t>
  </si>
  <si>
    <t>KUS</t>
  </si>
  <si>
    <t xml:space="preserve"> 998223011</t>
  </si>
  <si>
    <t>Presun hmôt pre pozemné komunikácie s krytom dláždeným (822 2.3, 822 5.3) akejkoľvek dĺžky objektu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</si>
  <si>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</si>
  <si>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</si>
  <si>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</si>
  <si>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</si>
  <si>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</si>
  <si>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Projektant:</t>
  </si>
  <si>
    <t xml:space="preserve">Dodávateľ: </t>
  </si>
  <si>
    <t>Objekt:  SO 03 Spevnené plochy</t>
  </si>
  <si>
    <t>Stavba DRIENICA,IHRISKO A AMFITEÁTER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</si>
</sst>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##\ ###\ ##0.00"/>
    <numFmt numFmtId="165" formatCode="###\ ###\ ##0.0000"/>
    <numFmt numFmtId="166" formatCode="###\ ###\ 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12"/>
      <name val="Arial CE"/>
      <family val="0"/>
    </font>
    <font>
      <b/>
      <sz val="9"/>
      <color indexed="8"/>
      <name val="Arial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9"/>
      <color theme="1"/>
      <name val="Arial CE"/>
      <family val="0"/>
    </font>
    <font>
      <sz val="9"/>
      <color rgb="FF0000FF"/>
      <name val="Arial CE"/>
      <family val="0"/>
    </font>
    <font>
      <sz val="8"/>
      <color theme="1"/>
      <name val="Arial CE"/>
      <family val="0"/>
    </font>
    <font>
      <b/>
      <sz val="9"/>
      <color theme="1"/>
      <name val="Arial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808080"/>
      </top>
      <bottom/>
    </border>
    <border>
      <left style="thin">
        <color rgb="FFFFFFFF"/>
      </left>
      <right style="thin">
        <color rgb="FFFFFFFF"/>
      </right>
      <top/>
      <bottom/>
    </border>
    <border>
      <left/>
      <right style="thin">
        <color rgb="FFFFFFFF"/>
      </right>
      <top style="thin">
        <color rgb="FF808080"/>
      </top>
      <bottom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/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double">
        <color rgb="FF000000"/>
      </top>
      <bottom/>
    </border>
    <border>
      <left style="thin">
        <color rgb="FFFFFFFF"/>
      </left>
      <right/>
      <top style="thin">
        <color rgb="FF808080"/>
      </top>
      <bottom/>
    </border>
    <border>
      <left style="thin">
        <color rgb="FFFFFFFF"/>
      </left>
      <right/>
      <top/>
      <bottom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/>
    </border>
    <border>
      <left style="thin">
        <color rgb="FFFFFFFF"/>
      </left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double">
        <color rgb="FF000000"/>
      </right>
      <top/>
      <bottom/>
    </border>
    <border>
      <left style="thin">
        <color rgb="FFFFFFFF"/>
      </left>
      <right style="double">
        <color rgb="FF000000"/>
      </right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/>
    </border>
    <border>
      <left/>
      <right style="thin">
        <color rgb="FFFFFFFF"/>
      </right>
      <top style="double">
        <color rgb="FF000000"/>
      </top>
      <bottom/>
    </border>
    <border>
      <left style="double">
        <color rgb="FF000000"/>
      </left>
      <right style="thin">
        <color rgb="FFFFFFFF"/>
      </right>
      <top/>
      <bottom/>
    </border>
    <border>
      <left/>
      <right style="thin">
        <color rgb="FFFFFFFF"/>
      </right>
      <top/>
      <bottom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/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/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/>
      <bottom/>
    </border>
    <border>
      <left style="double">
        <color rgb="FF000000"/>
      </left>
      <right style="thin">
        <color rgb="FF808080"/>
      </right>
      <top style="thin">
        <color rgb="FF80808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 style="thin">
        <color rgb="FF808080"/>
      </top>
      <bottom/>
    </border>
    <border>
      <left/>
      <right style="thin">
        <color rgb="FFFFFFFF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/>
      <right/>
      <top style="thin">
        <color rgb="FF808080"/>
      </top>
      <bottom/>
    </border>
    <border>
      <left style="double">
        <color rgb="FF000000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double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808080"/>
      </right>
      <top style="thin">
        <color rgb="FF80808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>
        <color rgb="FF808080"/>
      </left>
      <right/>
      <top style="double">
        <color rgb="FF000000"/>
      </top>
      <bottom/>
    </border>
    <border>
      <left style="thin">
        <color rgb="FF808080"/>
      </left>
      <right style="thin">
        <color rgb="FF808080"/>
      </right>
      <top style="double">
        <color rgb="FF000000"/>
      </top>
      <bottom/>
    </border>
    <border>
      <left style="double">
        <color rgb="FF000000"/>
      </left>
      <right/>
      <top style="thin">
        <color rgb="FF000000"/>
      </top>
      <bottom style="thin">
        <color rgb="FF808080"/>
      </bottom>
    </border>
    <border>
      <left style="thin">
        <color rgb="FF808080"/>
      </left>
      <right/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/>
      <top/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/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/>
      <top style="double">
        <color rgb="FF000000"/>
      </top>
      <bottom style="thin">
        <color rgb="FFFFFFFF"/>
      </bottom>
    </border>
    <border>
      <left/>
      <right/>
      <top style="double">
        <color rgb="FF000000"/>
      </top>
      <bottom/>
    </border>
    <border>
      <left/>
      <right/>
      <top style="thin">
        <color rgb="FF000000"/>
      </top>
      <bottom style="thin">
        <color rgb="FF80808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808080"/>
      </left>
      <right/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808080"/>
      </bottom>
    </border>
    <border>
      <left/>
      <right style="double">
        <color rgb="FF000000"/>
      </right>
      <top style="thin">
        <color rgb="FF000000"/>
      </top>
      <bottom style="thin">
        <color rgb="FF808080"/>
      </bottom>
    </border>
    <border>
      <left/>
      <right style="double">
        <color rgb="FF000000"/>
      </right>
      <top/>
      <bottom/>
    </border>
    <border>
      <left/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/>
      <bottom/>
    </border>
    <border>
      <left style="thin">
        <color rgb="FFFFFFFF"/>
      </left>
      <right style="thin">
        <color rgb="FF808080"/>
      </right>
      <top/>
      <bottom style="double">
        <color rgb="FF000000"/>
      </bottom>
    </border>
    <border>
      <left style="thin">
        <color rgb="FFFFFFFF"/>
      </left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/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/>
    </border>
    <border>
      <left/>
      <right/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/>
      <right/>
      <top style="double">
        <color rgb="FF000000"/>
      </top>
      <bottom style="thin">
        <color rgb="FFFFFFFF"/>
      </bottom>
    </border>
    <border>
      <left/>
      <right/>
      <top style="thin">
        <color rgb="FF000000"/>
      </top>
      <bottom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9" fontId="45" fillId="0" borderId="11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164" fontId="45" fillId="0" borderId="18" xfId="0" applyNumberFormat="1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45" fillId="0" borderId="29" xfId="0" applyFont="1" applyFill="1" applyBorder="1" applyAlignment="1">
      <alignment/>
    </xf>
    <xf numFmtId="0" fontId="45" fillId="0" borderId="30" xfId="0" applyFont="1" applyFill="1" applyBorder="1" applyAlignment="1">
      <alignment/>
    </xf>
    <xf numFmtId="0" fontId="45" fillId="0" borderId="31" xfId="0" applyFont="1" applyFill="1" applyBorder="1" applyAlignment="1">
      <alignment/>
    </xf>
    <xf numFmtId="164" fontId="45" fillId="0" borderId="32" xfId="0" applyNumberFormat="1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5" fillId="0" borderId="34" xfId="0" applyFont="1" applyFill="1" applyBorder="1" applyAlignment="1">
      <alignment/>
    </xf>
    <xf numFmtId="0" fontId="49" fillId="0" borderId="35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49" fillId="0" borderId="36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0" fontId="45" fillId="0" borderId="37" xfId="0" applyFont="1" applyFill="1" applyBorder="1" applyAlignment="1">
      <alignment/>
    </xf>
    <xf numFmtId="0" fontId="45" fillId="0" borderId="38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45" fillId="0" borderId="39" xfId="0" applyFont="1" applyFill="1" applyBorder="1" applyAlignment="1">
      <alignment/>
    </xf>
    <xf numFmtId="0" fontId="45" fillId="0" borderId="40" xfId="0" applyFont="1" applyFill="1" applyBorder="1" applyAlignment="1">
      <alignment/>
    </xf>
    <xf numFmtId="0" fontId="45" fillId="0" borderId="41" xfId="0" applyFont="1" applyFill="1" applyBorder="1" applyAlignment="1">
      <alignment/>
    </xf>
    <xf numFmtId="0" fontId="45" fillId="0" borderId="42" xfId="0" applyFont="1" applyFill="1" applyBorder="1" applyAlignment="1">
      <alignment/>
    </xf>
    <xf numFmtId="0" fontId="45" fillId="0" borderId="43" xfId="0" applyFont="1" applyFill="1" applyBorder="1" applyAlignment="1">
      <alignment/>
    </xf>
    <xf numFmtId="0" fontId="51" fillId="0" borderId="39" xfId="0" applyFont="1" applyFill="1" applyBorder="1" applyAlignment="1">
      <alignment/>
    </xf>
    <xf numFmtId="0" fontId="51" fillId="0" borderId="41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46" fillId="0" borderId="44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/>
    </xf>
    <xf numFmtId="0" fontId="51" fillId="0" borderId="46" xfId="0" applyFont="1" applyFill="1" applyBorder="1" applyAlignment="1">
      <alignment horizontal="center"/>
    </xf>
    <xf numFmtId="0" fontId="51" fillId="0" borderId="40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44" xfId="0" applyFont="1" applyFill="1" applyBorder="1" applyAlignment="1">
      <alignment horizontal="center"/>
    </xf>
    <xf numFmtId="164" fontId="45" fillId="0" borderId="27" xfId="0" applyNumberFormat="1" applyFont="1" applyFill="1" applyBorder="1" applyAlignment="1">
      <alignment/>
    </xf>
    <xf numFmtId="0" fontId="51" fillId="0" borderId="47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49" xfId="0" applyFont="1" applyFill="1" applyBorder="1" applyAlignment="1">
      <alignment/>
    </xf>
    <xf numFmtId="0" fontId="51" fillId="0" borderId="50" xfId="0" applyFont="1" applyFill="1" applyBorder="1" applyAlignment="1">
      <alignment/>
    </xf>
    <xf numFmtId="0" fontId="51" fillId="0" borderId="51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0" fontId="45" fillId="0" borderId="52" xfId="0" applyFont="1" applyFill="1" applyBorder="1" applyAlignment="1">
      <alignment/>
    </xf>
    <xf numFmtId="0" fontId="51" fillId="0" borderId="53" xfId="0" applyFont="1" applyFill="1" applyBorder="1" applyAlignment="1">
      <alignment/>
    </xf>
    <xf numFmtId="164" fontId="45" fillId="0" borderId="54" xfId="0" applyNumberFormat="1" applyFont="1" applyFill="1" applyBorder="1" applyAlignment="1">
      <alignment/>
    </xf>
    <xf numFmtId="164" fontId="51" fillId="0" borderId="55" xfId="0" applyNumberFormat="1" applyFont="1" applyFill="1" applyBorder="1" applyAlignment="1">
      <alignment/>
    </xf>
    <xf numFmtId="164" fontId="51" fillId="0" borderId="50" xfId="0" applyNumberFormat="1" applyFont="1" applyFill="1" applyBorder="1" applyAlignment="1">
      <alignment/>
    </xf>
    <xf numFmtId="164" fontId="51" fillId="0" borderId="51" xfId="0" applyNumberFormat="1" applyFont="1" applyFill="1" applyBorder="1" applyAlignment="1">
      <alignment/>
    </xf>
    <xf numFmtId="164" fontId="51" fillId="0" borderId="52" xfId="0" applyNumberFormat="1" applyFont="1" applyFill="1" applyBorder="1" applyAlignment="1">
      <alignment/>
    </xf>
    <xf numFmtId="164" fontId="45" fillId="0" borderId="53" xfId="0" applyNumberFormat="1" applyFont="1" applyFill="1" applyBorder="1" applyAlignment="1">
      <alignment/>
    </xf>
    <xf numFmtId="164" fontId="51" fillId="0" borderId="0" xfId="0" applyNumberFormat="1" applyFont="1" applyFill="1" applyBorder="1" applyAlignment="1">
      <alignment/>
    </xf>
    <xf numFmtId="164" fontId="51" fillId="0" borderId="56" xfId="0" applyNumberFormat="1" applyFont="1" applyFill="1" applyBorder="1" applyAlignment="1">
      <alignment/>
    </xf>
    <xf numFmtId="0" fontId="45" fillId="0" borderId="57" xfId="0" applyFont="1" applyFill="1" applyBorder="1" applyAlignment="1">
      <alignment/>
    </xf>
    <xf numFmtId="0" fontId="45" fillId="0" borderId="58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164" fontId="45" fillId="0" borderId="28" xfId="0" applyNumberFormat="1" applyFont="1" applyFill="1" applyBorder="1" applyAlignment="1">
      <alignment/>
    </xf>
    <xf numFmtId="164" fontId="45" fillId="0" borderId="56" xfId="0" applyNumberFormat="1" applyFont="1" applyFill="1" applyBorder="1" applyAlignment="1">
      <alignment/>
    </xf>
    <xf numFmtId="164" fontId="51" fillId="0" borderId="61" xfId="0" applyNumberFormat="1" applyFont="1" applyFill="1" applyBorder="1" applyAlignment="1">
      <alignment/>
    </xf>
    <xf numFmtId="164" fontId="45" fillId="0" borderId="61" xfId="0" applyNumberFormat="1" applyFont="1" applyFill="1" applyBorder="1" applyAlignment="1">
      <alignment/>
    </xf>
    <xf numFmtId="0" fontId="46" fillId="0" borderId="62" xfId="0" applyFont="1" applyFill="1" applyBorder="1" applyAlignment="1">
      <alignment horizontal="center"/>
    </xf>
    <xf numFmtId="0" fontId="51" fillId="0" borderId="63" xfId="0" applyFont="1" applyFill="1" applyBorder="1" applyAlignment="1">
      <alignment/>
    </xf>
    <xf numFmtId="0" fontId="51" fillId="0" borderId="64" xfId="0" applyFont="1" applyFill="1" applyBorder="1" applyAlignment="1">
      <alignment/>
    </xf>
    <xf numFmtId="0" fontId="51" fillId="0" borderId="65" xfId="0" applyFont="1" applyFill="1" applyBorder="1" applyAlignment="1">
      <alignment horizontal="center"/>
    </xf>
    <xf numFmtId="0" fontId="51" fillId="0" borderId="66" xfId="0" applyFont="1" applyFill="1" applyBorder="1" applyAlignment="1">
      <alignment/>
    </xf>
    <xf numFmtId="164" fontId="51" fillId="0" borderId="66" xfId="0" applyNumberFormat="1" applyFont="1" applyFill="1" applyBorder="1" applyAlignment="1">
      <alignment/>
    </xf>
    <xf numFmtId="164" fontId="51" fillId="0" borderId="67" xfId="0" applyNumberFormat="1" applyFont="1" applyFill="1" applyBorder="1" applyAlignment="1">
      <alignment/>
    </xf>
    <xf numFmtId="164" fontId="45" fillId="0" borderId="68" xfId="0" applyNumberFormat="1" applyFont="1" applyFill="1" applyBorder="1" applyAlignment="1">
      <alignment/>
    </xf>
    <xf numFmtId="164" fontId="46" fillId="0" borderId="69" xfId="0" applyNumberFormat="1" applyFont="1" applyFill="1" applyBorder="1" applyAlignment="1">
      <alignment/>
    </xf>
    <xf numFmtId="164" fontId="45" fillId="0" borderId="70" xfId="0" applyNumberFormat="1" applyFont="1" applyFill="1" applyBorder="1" applyAlignment="1">
      <alignment/>
    </xf>
    <xf numFmtId="0" fontId="45" fillId="0" borderId="71" xfId="0" applyFont="1" applyFill="1" applyBorder="1" applyAlignment="1">
      <alignment/>
    </xf>
    <xf numFmtId="0" fontId="45" fillId="0" borderId="72" xfId="0" applyFont="1" applyFill="1" applyBorder="1" applyAlignment="1">
      <alignment/>
    </xf>
    <xf numFmtId="0" fontId="45" fillId="0" borderId="73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74" xfId="0" applyFont="1" applyFill="1" applyBorder="1" applyAlignment="1">
      <alignment/>
    </xf>
    <xf numFmtId="164" fontId="51" fillId="0" borderId="75" xfId="0" applyNumberFormat="1" applyFont="1" applyFill="1" applyBorder="1" applyAlignment="1">
      <alignment/>
    </xf>
    <xf numFmtId="164" fontId="46" fillId="0" borderId="76" xfId="0" applyNumberFormat="1" applyFont="1" applyFill="1" applyBorder="1" applyAlignment="1">
      <alignment/>
    </xf>
    <xf numFmtId="164" fontId="46" fillId="0" borderId="77" xfId="0" applyNumberFormat="1" applyFont="1" applyFill="1" applyBorder="1" applyAlignment="1">
      <alignment/>
    </xf>
    <xf numFmtId="0" fontId="46" fillId="0" borderId="78" xfId="0" applyFont="1" applyFill="1" applyBorder="1" applyAlignment="1">
      <alignment horizontal="center"/>
    </xf>
    <xf numFmtId="0" fontId="51" fillId="0" borderId="79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164" fontId="45" fillId="0" borderId="80" xfId="0" applyNumberFormat="1" applyFont="1" applyFill="1" applyBorder="1" applyAlignment="1">
      <alignment/>
    </xf>
    <xf numFmtId="164" fontId="45" fillId="0" borderId="81" xfId="0" applyNumberFormat="1" applyFont="1" applyFill="1" applyBorder="1" applyAlignment="1">
      <alignment/>
    </xf>
    <xf numFmtId="0" fontId="51" fillId="0" borderId="75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56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64" fontId="49" fillId="0" borderId="82" xfId="0" applyNumberFormat="1" applyFont="1" applyFill="1" applyBorder="1" applyAlignment="1">
      <alignment/>
    </xf>
    <xf numFmtId="164" fontId="49" fillId="0" borderId="83" xfId="0" applyNumberFormat="1" applyFont="1" applyFill="1" applyBorder="1" applyAlignment="1">
      <alignment/>
    </xf>
    <xf numFmtId="164" fontId="49" fillId="0" borderId="84" xfId="0" applyNumberFormat="1" applyFont="1" applyFill="1" applyBorder="1" applyAlignment="1">
      <alignment/>
    </xf>
    <xf numFmtId="164" fontId="45" fillId="0" borderId="83" xfId="0" applyNumberFormat="1" applyFont="1" applyFill="1" applyBorder="1" applyAlignment="1">
      <alignment/>
    </xf>
    <xf numFmtId="0" fontId="45" fillId="0" borderId="85" xfId="0" applyFont="1" applyFill="1" applyBorder="1" applyAlignment="1">
      <alignment/>
    </xf>
    <xf numFmtId="164" fontId="51" fillId="0" borderId="86" xfId="0" applyNumberFormat="1" applyFont="1" applyFill="1" applyBorder="1" applyAlignment="1">
      <alignment/>
    </xf>
    <xf numFmtId="0" fontId="45" fillId="0" borderId="87" xfId="0" applyFont="1" applyFill="1" applyBorder="1" applyAlignment="1">
      <alignment/>
    </xf>
    <xf numFmtId="0" fontId="45" fillId="0" borderId="56" xfId="0" applyFont="1" applyFill="1" applyBorder="1" applyAlignment="1">
      <alignment/>
    </xf>
    <xf numFmtId="164" fontId="51" fillId="0" borderId="83" xfId="0" applyNumberFormat="1" applyFont="1" applyFill="1" applyBorder="1" applyAlignment="1">
      <alignment/>
    </xf>
    <xf numFmtId="164" fontId="51" fillId="0" borderId="84" xfId="0" applyNumberFormat="1" applyFont="1" applyFill="1" applyBorder="1" applyAlignment="1">
      <alignment/>
    </xf>
    <xf numFmtId="164" fontId="45" fillId="0" borderId="84" xfId="0" applyNumberFormat="1" applyFont="1" applyFill="1" applyBorder="1" applyAlignment="1">
      <alignment/>
    </xf>
    <xf numFmtId="0" fontId="45" fillId="0" borderId="61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45" fillId="0" borderId="88" xfId="0" applyFont="1" applyFill="1" applyBorder="1" applyAlignment="1">
      <alignment/>
    </xf>
    <xf numFmtId="164" fontId="45" fillId="0" borderId="89" xfId="0" applyNumberFormat="1" applyFont="1" applyFill="1" applyBorder="1" applyAlignment="1">
      <alignment/>
    </xf>
    <xf numFmtId="164" fontId="52" fillId="0" borderId="90" xfId="0" applyNumberFormat="1" applyFont="1" applyFill="1" applyBorder="1" applyAlignment="1">
      <alignment/>
    </xf>
    <xf numFmtId="0" fontId="45" fillId="0" borderId="91" xfId="0" applyFont="1" applyFill="1" applyBorder="1" applyAlignment="1">
      <alignment/>
    </xf>
    <xf numFmtId="0" fontId="45" fillId="0" borderId="92" xfId="0" applyFont="1" applyFill="1" applyBorder="1" applyAlignment="1">
      <alignment/>
    </xf>
    <xf numFmtId="0" fontId="45" fillId="0" borderId="93" xfId="0" applyFont="1" applyFill="1" applyBorder="1" applyAlignment="1">
      <alignment/>
    </xf>
    <xf numFmtId="0" fontId="45" fillId="0" borderId="94" xfId="0" applyFont="1" applyFill="1" applyBorder="1" applyAlignment="1">
      <alignment/>
    </xf>
    <xf numFmtId="0" fontId="45" fillId="0" borderId="95" xfId="0" applyFont="1" applyFill="1" applyBorder="1" applyAlignment="1">
      <alignment/>
    </xf>
    <xf numFmtId="0" fontId="45" fillId="0" borderId="96" xfId="0" applyFont="1" applyFill="1" applyBorder="1" applyAlignment="1">
      <alignment/>
    </xf>
    <xf numFmtId="0" fontId="45" fillId="0" borderId="97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98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33" borderId="13" xfId="0" applyFont="1" applyFill="1" applyBorder="1" applyAlignment="1">
      <alignment/>
    </xf>
    <xf numFmtId="165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51" fillId="0" borderId="99" xfId="0" applyFont="1" applyBorder="1" applyAlignment="1">
      <alignment/>
    </xf>
    <xf numFmtId="164" fontId="51" fillId="0" borderId="99" xfId="0" applyNumberFormat="1" applyFont="1" applyBorder="1" applyAlignment="1">
      <alignment/>
    </xf>
    <xf numFmtId="165" fontId="51" fillId="0" borderId="99" xfId="0" applyNumberFormat="1" applyFont="1" applyBorder="1" applyAlignment="1">
      <alignment/>
    </xf>
    <xf numFmtId="0" fontId="53" fillId="0" borderId="0" xfId="0" applyFont="1" applyAlignment="1">
      <alignment/>
    </xf>
    <xf numFmtId="0" fontId="46" fillId="0" borderId="99" xfId="0" applyFont="1" applyBorder="1" applyAlignment="1">
      <alignment/>
    </xf>
    <xf numFmtId="164" fontId="46" fillId="0" borderId="99" xfId="0" applyNumberFormat="1" applyFont="1" applyBorder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166" fontId="45" fillId="0" borderId="0" xfId="0" applyNumberFormat="1" applyFont="1" applyAlignment="1">
      <alignment/>
    </xf>
    <xf numFmtId="0" fontId="46" fillId="33" borderId="99" xfId="0" applyFont="1" applyFill="1" applyBorder="1" applyAlignment="1">
      <alignment/>
    </xf>
    <xf numFmtId="49" fontId="51" fillId="0" borderId="99" xfId="0" applyNumberFormat="1" applyFont="1" applyBorder="1" applyAlignment="1">
      <alignment/>
    </xf>
    <xf numFmtId="166" fontId="51" fillId="0" borderId="99" xfId="0" applyNumberFormat="1" applyFont="1" applyBorder="1" applyAlignment="1">
      <alignment/>
    </xf>
    <xf numFmtId="166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166" fontId="51" fillId="0" borderId="0" xfId="0" applyNumberFormat="1" applyFont="1" applyAlignment="1">
      <alignment wrapText="1"/>
    </xf>
    <xf numFmtId="164" fontId="51" fillId="0" borderId="0" xfId="0" applyNumberFormat="1" applyFont="1" applyAlignment="1">
      <alignment wrapText="1"/>
    </xf>
    <xf numFmtId="0" fontId="51" fillId="0" borderId="0" xfId="0" applyFont="1" applyAlignment="1">
      <alignment horizontal="center" wrapText="1"/>
    </xf>
    <xf numFmtId="49" fontId="51" fillId="0" borderId="0" xfId="0" applyNumberFormat="1" applyFont="1" applyAlignment="1">
      <alignment horizontal="left" wrapText="1"/>
    </xf>
    <xf numFmtId="166" fontId="0" fillId="0" borderId="0" xfId="0" applyNumberFormat="1" applyAlignment="1">
      <alignment/>
    </xf>
    <xf numFmtId="166" fontId="46" fillId="0" borderId="0" xfId="0" applyNumberFormat="1" applyFont="1" applyAlignment="1">
      <alignment/>
    </xf>
    <xf numFmtId="0" fontId="55" fillId="0" borderId="99" xfId="0" applyFont="1" applyBorder="1" applyAlignment="1">
      <alignment/>
    </xf>
    <xf numFmtId="166" fontId="55" fillId="0" borderId="99" xfId="0" applyNumberFormat="1" applyFont="1" applyBorder="1" applyAlignment="1">
      <alignment/>
    </xf>
    <xf numFmtId="164" fontId="55" fillId="0" borderId="99" xfId="0" applyNumberFormat="1" applyFont="1" applyBorder="1" applyAlignment="1">
      <alignment/>
    </xf>
    <xf numFmtId="0" fontId="51" fillId="0" borderId="11" xfId="0" applyFont="1" applyFill="1" applyBorder="1" applyAlignment="1">
      <alignment/>
    </xf>
    <xf numFmtId="164" fontId="5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6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0" fontId="46" fillId="0" borderId="14" xfId="0" applyFont="1" applyFill="1" applyBorder="1" applyAlignment="1">
      <alignment/>
    </xf>
    <xf numFmtId="164" fontId="46" fillId="0" borderId="14" xfId="0" applyNumberFormat="1" applyFont="1" applyFill="1" applyBorder="1" applyAlignment="1">
      <alignment/>
    </xf>
    <xf numFmtId="0" fontId="46" fillId="0" borderId="100" xfId="0" applyFont="1" applyFill="1" applyBorder="1" applyAlignment="1">
      <alignment/>
    </xf>
    <xf numFmtId="164" fontId="46" fillId="0" borderId="100" xfId="0" applyNumberFormat="1" applyFont="1" applyFill="1" applyBorder="1" applyAlignment="1">
      <alignment/>
    </xf>
    <xf numFmtId="0" fontId="51" fillId="0" borderId="101" xfId="0" applyFont="1" applyFill="1" applyBorder="1" applyAlignment="1">
      <alignment horizontal="center"/>
    </xf>
    <xf numFmtId="0" fontId="45" fillId="0" borderId="76" xfId="0" applyFont="1" applyFill="1" applyBorder="1" applyAlignment="1">
      <alignment/>
    </xf>
    <xf numFmtId="0" fontId="45" fillId="0" borderId="102" xfId="0" applyFont="1" applyFill="1" applyBorder="1" applyAlignment="1">
      <alignment/>
    </xf>
    <xf numFmtId="164" fontId="45" fillId="0" borderId="103" xfId="0" applyNumberFormat="1" applyFont="1" applyFill="1" applyBorder="1" applyAlignment="1">
      <alignment/>
    </xf>
    <xf numFmtId="164" fontId="52" fillId="0" borderId="104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9" max="26" width="0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5">
      <c r="A3" s="3"/>
      <c r="B3" s="3"/>
      <c r="C3" s="3"/>
      <c r="D3" s="3"/>
      <c r="E3" s="3"/>
      <c r="F3" s="7" t="s">
        <v>3</v>
      </c>
      <c r="G3" s="7" t="s">
        <v>4</v>
      </c>
    </row>
    <row r="4" spans="1:7" ht="1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5">
      <c r="A7" s="178" t="s">
        <v>12</v>
      </c>
      <c r="B7" s="179">
        <f>' KOMUNIKÁCIA'!I47-Rekapitulácia!D7</f>
        <v>0</v>
      </c>
      <c r="C7" s="179">
        <f>'Kr.List KOMUNIKÁCIA'!J26</f>
        <v>0</v>
      </c>
      <c r="D7" s="179">
        <v>0</v>
      </c>
      <c r="E7" s="179">
        <f>'Kr.List KOMUNIKÁCIA'!J17</f>
        <v>0</v>
      </c>
      <c r="F7" s="179">
        <v>0</v>
      </c>
      <c r="G7" s="179">
        <f>B7+C7+D7+E7+F7</f>
        <v>0</v>
      </c>
      <c r="K7">
        <f>' KOMUNIKÁCIA'!K47</f>
        <v>0</v>
      </c>
      <c r="Q7">
        <v>30.126</v>
      </c>
    </row>
    <row r="8" spans="1:17" ht="15">
      <c r="A8" s="70" t="s">
        <v>13</v>
      </c>
      <c r="B8" s="77">
        <f>'Sp.Plochy'!I46-Rekapitulácia!D8</f>
        <v>0</v>
      </c>
      <c r="C8" s="77">
        <f>'Kr.List Sp.Plochy'!J26</f>
        <v>0</v>
      </c>
      <c r="D8" s="77">
        <v>0</v>
      </c>
      <c r="E8" s="77">
        <f>'Kr.List Sp.Plochy'!J17</f>
        <v>0</v>
      </c>
      <c r="F8" s="77">
        <v>0</v>
      </c>
      <c r="G8" s="77">
        <f>B8+C8+D8+E8+F8</f>
        <v>0</v>
      </c>
      <c r="K8">
        <f>'Sp.Plochy'!K46</f>
        <v>0</v>
      </c>
      <c r="Q8">
        <v>30.126</v>
      </c>
    </row>
    <row r="9" spans="1:26" ht="15">
      <c r="A9" s="185" t="s">
        <v>164</v>
      </c>
      <c r="B9" s="186">
        <f>SUM(B7:B8)</f>
        <v>0</v>
      </c>
      <c r="C9" s="186">
        <f>SUM(C7:C8)</f>
        <v>0</v>
      </c>
      <c r="D9" s="186">
        <f>SUM(D7:D8)</f>
        <v>0</v>
      </c>
      <c r="E9" s="186">
        <f>SUM(E7:E8)</f>
        <v>0</v>
      </c>
      <c r="F9" s="186">
        <f>SUM(F7:F8)</f>
        <v>0</v>
      </c>
      <c r="G9" s="186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15">
      <c r="A10" s="183" t="s">
        <v>165</v>
      </c>
      <c r="B10" s="184">
        <f>G9-SUM(Rekapitulácia!K7:Rekapitulácia!K8)*1</f>
        <v>0</v>
      </c>
      <c r="C10" s="184"/>
      <c r="D10" s="184"/>
      <c r="E10" s="184"/>
      <c r="F10" s="184"/>
      <c r="G10" s="184">
        <f>ROUND(((ROUND(B10,2)*20)/100),2)*1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5" t="s">
        <v>166</v>
      </c>
      <c r="B11" s="181">
        <f>(G9-B10)</f>
        <v>0</v>
      </c>
      <c r="C11" s="181"/>
      <c r="D11" s="181"/>
      <c r="E11" s="181"/>
      <c r="F11" s="181"/>
      <c r="G11" s="181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5" t="s">
        <v>167</v>
      </c>
      <c r="B12" s="181"/>
      <c r="C12" s="181"/>
      <c r="D12" s="181"/>
      <c r="E12" s="181"/>
      <c r="F12" s="181"/>
      <c r="G12" s="181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7" ht="15">
      <c r="A13" s="10"/>
      <c r="B13" s="182"/>
      <c r="C13" s="182"/>
      <c r="D13" s="182"/>
      <c r="E13" s="182"/>
      <c r="F13" s="182"/>
      <c r="G13" s="182"/>
    </row>
    <row r="14" spans="1:7" ht="15">
      <c r="A14" s="10"/>
      <c r="B14" s="182"/>
      <c r="C14" s="182"/>
      <c r="D14" s="182"/>
      <c r="E14" s="182"/>
      <c r="F14" s="182"/>
      <c r="G14" s="182"/>
    </row>
    <row r="15" spans="1:7" ht="15">
      <c r="A15" s="10"/>
      <c r="B15" s="182"/>
      <c r="C15" s="182"/>
      <c r="D15" s="182"/>
      <c r="E15" s="182"/>
      <c r="F15" s="182"/>
      <c r="G15" s="182"/>
    </row>
    <row r="16" spans="1:7" ht="15">
      <c r="A16" s="10"/>
      <c r="B16" s="182"/>
      <c r="C16" s="182"/>
      <c r="D16" s="182"/>
      <c r="E16" s="182"/>
      <c r="F16" s="182"/>
      <c r="G16" s="182"/>
    </row>
    <row r="17" spans="1:7" ht="15">
      <c r="A17" s="10"/>
      <c r="B17" s="182"/>
      <c r="C17" s="182"/>
      <c r="D17" s="182"/>
      <c r="E17" s="182"/>
      <c r="F17" s="182"/>
      <c r="G17" s="182"/>
    </row>
    <row r="18" spans="1:7" ht="15">
      <c r="A18" s="10"/>
      <c r="B18" s="182"/>
      <c r="C18" s="182"/>
      <c r="D18" s="182"/>
      <c r="E18" s="182"/>
      <c r="F18" s="182"/>
      <c r="G18" s="182"/>
    </row>
    <row r="19" spans="1:7" ht="15">
      <c r="A19" s="10"/>
      <c r="B19" s="182"/>
      <c r="C19" s="182"/>
      <c r="D19" s="182"/>
      <c r="E19" s="182"/>
      <c r="F19" s="182"/>
      <c r="G19" s="182"/>
    </row>
    <row r="20" spans="1:7" ht="15">
      <c r="A20" s="10"/>
      <c r="B20" s="182"/>
      <c r="C20" s="182"/>
      <c r="D20" s="182"/>
      <c r="E20" s="182"/>
      <c r="F20" s="182"/>
      <c r="G20" s="182"/>
    </row>
    <row r="21" spans="1:7" ht="15">
      <c r="A21" s="10"/>
      <c r="B21" s="182"/>
      <c r="C21" s="182"/>
      <c r="D21" s="182"/>
      <c r="E21" s="182"/>
      <c r="F21" s="182"/>
      <c r="G21" s="182"/>
    </row>
    <row r="22" spans="1:7" ht="15">
      <c r="A22" s="10"/>
      <c r="B22" s="182"/>
      <c r="C22" s="182"/>
      <c r="D22" s="182"/>
      <c r="E22" s="182"/>
      <c r="F22" s="182"/>
      <c r="G22" s="182"/>
    </row>
    <row r="23" spans="1:7" ht="15">
      <c r="A23" s="10"/>
      <c r="B23" s="182"/>
      <c r="C23" s="182"/>
      <c r="D23" s="182"/>
      <c r="E23" s="182"/>
      <c r="F23" s="182"/>
      <c r="G23" s="182"/>
    </row>
    <row r="24" spans="1:7" ht="15">
      <c r="A24" s="10"/>
      <c r="B24" s="182"/>
      <c r="C24" s="182"/>
      <c r="D24" s="182"/>
      <c r="E24" s="182"/>
      <c r="F24" s="182"/>
      <c r="G24" s="182"/>
    </row>
    <row r="25" spans="1:7" ht="15">
      <c r="A25" s="10"/>
      <c r="B25" s="182"/>
      <c r="C25" s="182"/>
      <c r="D25" s="182"/>
      <c r="E25" s="182"/>
      <c r="F25" s="182"/>
      <c r="G25" s="182"/>
    </row>
    <row r="26" spans="1:7" ht="15">
      <c r="A26" s="10"/>
      <c r="B26" s="182"/>
      <c r="C26" s="182"/>
      <c r="D26" s="182"/>
      <c r="E26" s="182"/>
      <c r="F26" s="182"/>
      <c r="G26" s="182"/>
    </row>
    <row r="27" spans="1:7" ht="15">
      <c r="A27" s="10"/>
      <c r="B27" s="182"/>
      <c r="C27" s="182"/>
      <c r="D27" s="182"/>
      <c r="E27" s="182"/>
      <c r="F27" s="182"/>
      <c r="G27" s="182"/>
    </row>
    <row r="28" spans="1:7" ht="15">
      <c r="A28" s="10"/>
      <c r="B28" s="182"/>
      <c r="C28" s="182"/>
      <c r="D28" s="182"/>
      <c r="E28" s="182"/>
      <c r="F28" s="182"/>
      <c r="G28" s="182"/>
    </row>
    <row r="29" spans="1:7" ht="15">
      <c r="A29" s="10"/>
      <c r="B29" s="182"/>
      <c r="C29" s="182"/>
      <c r="D29" s="182"/>
      <c r="E29" s="182"/>
      <c r="F29" s="182"/>
      <c r="G29" s="182"/>
    </row>
    <row r="30" spans="1:7" ht="15">
      <c r="A30" s="10"/>
      <c r="B30" s="182"/>
      <c r="C30" s="182"/>
      <c r="D30" s="182"/>
      <c r="E30" s="182"/>
      <c r="F30" s="182"/>
      <c r="G30" s="182"/>
    </row>
    <row r="31" spans="1:7" ht="15">
      <c r="A31" s="10"/>
      <c r="B31" s="182"/>
      <c r="C31" s="182"/>
      <c r="D31" s="182"/>
      <c r="E31" s="182"/>
      <c r="F31" s="182"/>
      <c r="G31" s="182"/>
    </row>
    <row r="32" spans="1:7" ht="15">
      <c r="A32" s="10"/>
      <c r="B32" s="182"/>
      <c r="C32" s="182"/>
      <c r="D32" s="182"/>
      <c r="E32" s="182"/>
      <c r="F32" s="182"/>
      <c r="G32" s="182"/>
    </row>
    <row r="33" spans="1:7" ht="15">
      <c r="A33" s="10"/>
      <c r="B33" s="182"/>
      <c r="C33" s="182"/>
      <c r="D33" s="182"/>
      <c r="E33" s="182"/>
      <c r="F33" s="182"/>
      <c r="G33" s="182"/>
    </row>
    <row r="34" spans="1:7" ht="15">
      <c r="A34" s="10"/>
      <c r="B34" s="182"/>
      <c r="C34" s="182"/>
      <c r="D34" s="182"/>
      <c r="E34" s="182"/>
      <c r="F34" s="182"/>
      <c r="G34" s="182"/>
    </row>
    <row r="35" spans="1:7" ht="15">
      <c r="A35" s="1"/>
      <c r="B35" s="149"/>
      <c r="C35" s="149"/>
      <c r="D35" s="149"/>
      <c r="E35" s="149"/>
      <c r="F35" s="149"/>
      <c r="G35" s="149"/>
    </row>
    <row r="36" spans="1:7" ht="15">
      <c r="A36" s="1"/>
      <c r="B36" s="149"/>
      <c r="C36" s="149"/>
      <c r="D36" s="149"/>
      <c r="E36" s="149"/>
      <c r="F36" s="149"/>
      <c r="G36" s="149"/>
    </row>
    <row r="37" spans="1:7" ht="15">
      <c r="A37" s="1"/>
      <c r="B37" s="149"/>
      <c r="C37" s="149"/>
      <c r="D37" s="149"/>
      <c r="E37" s="149"/>
      <c r="F37" s="149"/>
      <c r="G37" s="149"/>
    </row>
    <row r="38" spans="1:7" ht="15">
      <c r="A38" s="1"/>
      <c r="B38" s="149"/>
      <c r="C38" s="149"/>
      <c r="D38" s="149"/>
      <c r="E38" s="149"/>
      <c r="F38" s="149"/>
      <c r="G38" s="149"/>
    </row>
    <row r="39" spans="1:7" ht="15">
      <c r="A39" s="1"/>
      <c r="B39" s="149"/>
      <c r="C39" s="149"/>
      <c r="D39" s="149"/>
      <c r="E39" s="149"/>
      <c r="F39" s="149"/>
      <c r="G39" s="149"/>
    </row>
    <row r="40" spans="1:7" ht="15">
      <c r="A40" s="1"/>
      <c r="B40" s="149"/>
      <c r="C40" s="149"/>
      <c r="D40" s="149"/>
      <c r="E40" s="149"/>
      <c r="F40" s="149"/>
      <c r="G40" s="149"/>
    </row>
    <row r="41" spans="1:7" ht="15">
      <c r="A41" s="1"/>
      <c r="B41" s="149"/>
      <c r="C41" s="149"/>
      <c r="D41" s="149"/>
      <c r="E41" s="149"/>
      <c r="F41" s="149"/>
      <c r="G41" s="149"/>
    </row>
    <row r="42" spans="1:7" ht="15">
      <c r="A42" s="1"/>
      <c r="B42" s="149"/>
      <c r="C42" s="149"/>
      <c r="D42" s="149"/>
      <c r="E42" s="149"/>
      <c r="F42" s="149"/>
      <c r="G42" s="149"/>
    </row>
    <row r="43" spans="1:7" ht="15">
      <c r="A43" s="1"/>
      <c r="B43" s="149"/>
      <c r="C43" s="149"/>
      <c r="D43" s="149"/>
      <c r="E43" s="149"/>
      <c r="F43" s="149"/>
      <c r="G43" s="149"/>
    </row>
    <row r="44" spans="1:7" ht="15">
      <c r="A44" s="1"/>
      <c r="B44" s="149"/>
      <c r="C44" s="149"/>
      <c r="D44" s="149"/>
      <c r="E44" s="149"/>
      <c r="F44" s="149"/>
      <c r="G44" s="149"/>
    </row>
    <row r="45" spans="1:7" ht="15">
      <c r="A45" s="1"/>
      <c r="B45" s="149"/>
      <c r="C45" s="149"/>
      <c r="D45" s="149"/>
      <c r="E45" s="149"/>
      <c r="F45" s="149"/>
      <c r="G45" s="149"/>
    </row>
    <row r="46" spans="1:7" ht="15">
      <c r="A46" s="1"/>
      <c r="B46" s="149"/>
      <c r="C46" s="149"/>
      <c r="D46" s="149"/>
      <c r="E46" s="149"/>
      <c r="F46" s="149"/>
      <c r="G46" s="149"/>
    </row>
    <row r="47" spans="1:7" ht="15">
      <c r="A47" s="1"/>
      <c r="B47" s="149"/>
      <c r="C47" s="149"/>
      <c r="D47" s="149"/>
      <c r="E47" s="149"/>
      <c r="F47" s="149"/>
      <c r="G47" s="149"/>
    </row>
    <row r="48" spans="1:7" ht="15">
      <c r="A48" s="1"/>
      <c r="B48" s="149"/>
      <c r="C48" s="149"/>
      <c r="D48" s="149"/>
      <c r="E48" s="149"/>
      <c r="F48" s="149"/>
      <c r="G48" s="149"/>
    </row>
    <row r="49" spans="1:7" ht="15">
      <c r="A49" s="1"/>
      <c r="B49" s="149"/>
      <c r="C49" s="149"/>
      <c r="D49" s="149"/>
      <c r="E49" s="149"/>
      <c r="F49" s="149"/>
      <c r="G49" s="149"/>
    </row>
    <row r="50" spans="1:7" ht="15">
      <c r="A50" s="1"/>
      <c r="B50" s="149"/>
      <c r="C50" s="149"/>
      <c r="D50" s="149"/>
      <c r="E50" s="149"/>
      <c r="F50" s="149"/>
      <c r="G50" s="149"/>
    </row>
    <row r="51" spans="2:7" ht="15">
      <c r="B51" s="180"/>
      <c r="C51" s="180"/>
      <c r="D51" s="180"/>
      <c r="E51" s="180"/>
      <c r="F51" s="180"/>
      <c r="G51" s="180"/>
    </row>
    <row r="52" spans="2:7" ht="15">
      <c r="B52" s="180"/>
      <c r="C52" s="180"/>
      <c r="D52" s="180"/>
      <c r="E52" s="180"/>
      <c r="F52" s="180"/>
      <c r="G52" s="180"/>
    </row>
    <row r="53" spans="2:7" ht="15">
      <c r="B53" s="180"/>
      <c r="C53" s="180"/>
      <c r="D53" s="180"/>
      <c r="E53" s="180"/>
      <c r="F53" s="180"/>
      <c r="G53" s="180"/>
    </row>
    <row r="54" spans="2:7" ht="15">
      <c r="B54" s="180"/>
      <c r="C54" s="180"/>
      <c r="D54" s="180"/>
      <c r="E54" s="180"/>
      <c r="F54" s="180"/>
      <c r="G54" s="180"/>
    </row>
    <row r="55" spans="2:7" ht="15">
      <c r="B55" s="180"/>
      <c r="C55" s="180"/>
      <c r="D55" s="180"/>
      <c r="E55" s="180"/>
      <c r="F55" s="180"/>
      <c r="G55" s="180"/>
    </row>
    <row r="56" spans="2:7" ht="15">
      <c r="B56" s="180"/>
      <c r="C56" s="180"/>
      <c r="D56" s="180"/>
      <c r="E56" s="180"/>
      <c r="F56" s="180"/>
      <c r="G56" s="180"/>
    </row>
    <row r="57" spans="2:7" ht="15">
      <c r="B57" s="180"/>
      <c r="C57" s="180"/>
      <c r="D57" s="180"/>
      <c r="E57" s="180"/>
      <c r="F57" s="180"/>
      <c r="G57" s="180"/>
    </row>
    <row r="58" spans="2:7" ht="15">
      <c r="B58" s="180"/>
      <c r="C58" s="180"/>
      <c r="D58" s="180"/>
      <c r="E58" s="180"/>
      <c r="F58" s="180"/>
      <c r="G58" s="180"/>
    </row>
    <row r="59" spans="2:7" ht="15">
      <c r="B59" s="180"/>
      <c r="C59" s="180"/>
      <c r="D59" s="180"/>
      <c r="E59" s="180"/>
      <c r="F59" s="180"/>
      <c r="G59" s="180"/>
    </row>
    <row r="60" spans="2:7" ht="15">
      <c r="B60" s="180"/>
      <c r="C60" s="180"/>
      <c r="D60" s="180"/>
      <c r="E60" s="180"/>
      <c r="F60" s="180"/>
      <c r="G60" s="180"/>
    </row>
    <row r="61" spans="2:7" ht="15">
      <c r="B61" s="180"/>
      <c r="C61" s="180"/>
      <c r="D61" s="180"/>
      <c r="E61" s="180"/>
      <c r="F61" s="180"/>
      <c r="G61" s="180"/>
    </row>
    <row r="62" spans="2:7" ht="15">
      <c r="B62" s="180"/>
      <c r="C62" s="180"/>
      <c r="D62" s="180"/>
      <c r="E62" s="180"/>
      <c r="F62" s="180"/>
      <c r="G62" s="180"/>
    </row>
    <row r="63" spans="2:7" ht="15">
      <c r="B63" s="180"/>
      <c r="C63" s="180"/>
      <c r="D63" s="180"/>
      <c r="E63" s="180"/>
      <c r="F63" s="180"/>
      <c r="G63" s="180"/>
    </row>
    <row r="64" spans="2:7" ht="15">
      <c r="B64" s="180"/>
      <c r="C64" s="180"/>
      <c r="D64" s="180"/>
      <c r="E64" s="180"/>
      <c r="F64" s="180"/>
      <c r="G64" s="180"/>
    </row>
    <row r="65" spans="2:7" ht="15">
      <c r="B65" s="180"/>
      <c r="C65" s="180"/>
      <c r="D65" s="180"/>
      <c r="E65" s="180"/>
      <c r="F65" s="180"/>
      <c r="G65" s="180"/>
    </row>
    <row r="66" spans="2:7" ht="15">
      <c r="B66" s="180"/>
      <c r="C66" s="180"/>
      <c r="D66" s="180"/>
      <c r="E66" s="180"/>
      <c r="F66" s="180"/>
      <c r="G66" s="180"/>
    </row>
    <row r="67" spans="2:7" ht="15">
      <c r="B67" s="180"/>
      <c r="C67" s="180"/>
      <c r="D67" s="180"/>
      <c r="E67" s="180"/>
      <c r="F67" s="180"/>
      <c r="G67" s="180"/>
    </row>
    <row r="68" spans="2:7" ht="15">
      <c r="B68" s="180"/>
      <c r="C68" s="180"/>
      <c r="D68" s="180"/>
      <c r="E68" s="180"/>
      <c r="F68" s="180"/>
      <c r="G68" s="180"/>
    </row>
    <row r="69" spans="2:7" ht="15">
      <c r="B69" s="180"/>
      <c r="C69" s="180"/>
      <c r="D69" s="180"/>
      <c r="E69" s="180"/>
      <c r="F69" s="180"/>
      <c r="G69" s="180"/>
    </row>
    <row r="70" spans="2:7" ht="15">
      <c r="B70" s="180"/>
      <c r="C70" s="180"/>
      <c r="D70" s="180"/>
      <c r="E70" s="180"/>
      <c r="F70" s="180"/>
      <c r="G70" s="180"/>
    </row>
    <row r="71" spans="2:7" ht="15">
      <c r="B71" s="180"/>
      <c r="C71" s="180"/>
      <c r="D71" s="180"/>
      <c r="E71" s="180"/>
      <c r="F71" s="180"/>
      <c r="G71" s="180"/>
    </row>
    <row r="72" spans="2:7" ht="15">
      <c r="B72" s="180"/>
      <c r="C72" s="180"/>
      <c r="D72" s="180"/>
      <c r="E72" s="180"/>
      <c r="F72" s="180"/>
      <c r="G72" s="180"/>
    </row>
    <row r="73" spans="2:7" ht="15">
      <c r="B73" s="180"/>
      <c r="C73" s="180"/>
      <c r="D73" s="180"/>
      <c r="E73" s="180"/>
      <c r="F73" s="180"/>
      <c r="G73" s="180"/>
    </row>
    <row r="74" spans="2:7" ht="15">
      <c r="B74" s="180"/>
      <c r="C74" s="180"/>
      <c r="D74" s="180"/>
      <c r="E74" s="180"/>
      <c r="F74" s="180"/>
      <c r="G74" s="180"/>
    </row>
    <row r="75" spans="2:7" ht="15">
      <c r="B75" s="180"/>
      <c r="C75" s="180"/>
      <c r="D75" s="180"/>
      <c r="E75" s="180"/>
      <c r="F75" s="180"/>
      <c r="G75" s="180"/>
    </row>
    <row r="76" spans="2:7" ht="15">
      <c r="B76" s="180"/>
      <c r="C76" s="180"/>
      <c r="D76" s="180"/>
      <c r="E76" s="180"/>
      <c r="F76" s="180"/>
      <c r="G76" s="180"/>
    </row>
    <row r="77" spans="2:7" ht="15">
      <c r="B77" s="180"/>
      <c r="C77" s="180"/>
      <c r="D77" s="180"/>
      <c r="E77" s="180"/>
      <c r="F77" s="180"/>
      <c r="G77" s="180"/>
    </row>
    <row r="78" spans="2:7" ht="15">
      <c r="B78" s="180"/>
      <c r="C78" s="180"/>
      <c r="D78" s="180"/>
      <c r="E78" s="180"/>
      <c r="F78" s="180"/>
      <c r="G78" s="180"/>
    </row>
    <row r="79" spans="2:7" ht="15">
      <c r="B79" s="180"/>
      <c r="C79" s="180"/>
      <c r="D79" s="180"/>
      <c r="E79" s="180"/>
      <c r="F79" s="180"/>
      <c r="G79" s="180"/>
    </row>
    <row r="80" spans="2:7" ht="15">
      <c r="B80" s="180"/>
      <c r="C80" s="180"/>
      <c r="D80" s="180"/>
      <c r="E80" s="180"/>
      <c r="F80" s="180"/>
      <c r="G80" s="180"/>
    </row>
    <row r="81" spans="2:7" ht="15">
      <c r="B81" s="180"/>
      <c r="C81" s="180"/>
      <c r="D81" s="180"/>
      <c r="E81" s="180"/>
      <c r="F81" s="180"/>
      <c r="G81" s="180"/>
    </row>
    <row r="82" spans="2:7" ht="15">
      <c r="B82" s="180"/>
      <c r="C82" s="180"/>
      <c r="D82" s="180"/>
      <c r="E82" s="180"/>
      <c r="F82" s="180"/>
      <c r="G82" s="180"/>
    </row>
    <row r="83" spans="2:7" ht="15">
      <c r="B83" s="180"/>
      <c r="C83" s="180"/>
      <c r="D83" s="180"/>
      <c r="E83" s="180"/>
      <c r="F83" s="180"/>
      <c r="G83" s="180"/>
    </row>
    <row r="84" spans="2:7" ht="15">
      <c r="B84" s="180"/>
      <c r="C84" s="180"/>
      <c r="D84" s="180"/>
      <c r="E84" s="180"/>
      <c r="F84" s="180"/>
      <c r="G84" s="180"/>
    </row>
    <row r="85" spans="2:7" ht="15">
      <c r="B85" s="180"/>
      <c r="C85" s="180"/>
      <c r="D85" s="180"/>
      <c r="E85" s="180"/>
      <c r="F85" s="180"/>
      <c r="G85" s="180"/>
    </row>
    <row r="86" spans="2:7" ht="15">
      <c r="B86" s="180"/>
      <c r="C86" s="180"/>
      <c r="D86" s="180"/>
      <c r="E86" s="180"/>
      <c r="F86" s="180"/>
      <c r="G86" s="180"/>
    </row>
    <row r="87" spans="2:7" ht="15">
      <c r="B87" s="180"/>
      <c r="C87" s="180"/>
      <c r="D87" s="180"/>
      <c r="E87" s="180"/>
      <c r="F87" s="180"/>
      <c r="G87" s="180"/>
    </row>
    <row r="88" spans="2:7" ht="15">
      <c r="B88" s="180"/>
      <c r="C88" s="180"/>
      <c r="D88" s="180"/>
      <c r="E88" s="180"/>
      <c r="F88" s="180"/>
      <c r="G88" s="180"/>
    </row>
    <row r="89" spans="2:7" ht="15">
      <c r="B89" s="180"/>
      <c r="C89" s="180"/>
      <c r="D89" s="180"/>
      <c r="E89" s="180"/>
      <c r="F89" s="180"/>
      <c r="G89" s="180"/>
    </row>
    <row r="90" spans="2:7" ht="15">
      <c r="B90" s="180"/>
      <c r="C90" s="180"/>
      <c r="D90" s="180"/>
      <c r="E90" s="180"/>
      <c r="F90" s="180"/>
      <c r="G90" s="180"/>
    </row>
    <row r="91" spans="2:7" ht="15">
      <c r="B91" s="180"/>
      <c r="C91" s="180"/>
      <c r="D91" s="180"/>
      <c r="E91" s="180"/>
      <c r="F91" s="180"/>
      <c r="G91" s="180"/>
    </row>
    <row r="92" spans="2:7" ht="15">
      <c r="B92" s="180"/>
      <c r="C92" s="180"/>
      <c r="D92" s="180"/>
      <c r="E92" s="180"/>
      <c r="F92" s="180"/>
      <c r="G92" s="180"/>
    </row>
    <row r="93" spans="2:7" ht="15">
      <c r="B93" s="180"/>
      <c r="C93" s="180"/>
      <c r="D93" s="180"/>
      <c r="E93" s="180"/>
      <c r="F93" s="180"/>
      <c r="G93" s="180"/>
    </row>
    <row r="94" spans="2:7" ht="15">
      <c r="B94" s="180"/>
      <c r="C94" s="180"/>
      <c r="D94" s="180"/>
      <c r="E94" s="180"/>
      <c r="F94" s="180"/>
      <c r="G94" s="180"/>
    </row>
    <row r="95" spans="2:7" ht="15">
      <c r="B95" s="180"/>
      <c r="C95" s="180"/>
      <c r="D95" s="180"/>
      <c r="E95" s="180"/>
      <c r="F95" s="180"/>
      <c r="G95" s="180"/>
    </row>
    <row r="96" spans="2:7" ht="15">
      <c r="B96" s="180"/>
      <c r="C96" s="180"/>
      <c r="D96" s="180"/>
      <c r="E96" s="180"/>
      <c r="F96" s="180"/>
      <c r="G96" s="180"/>
    </row>
    <row r="97" spans="2:7" ht="15">
      <c r="B97" s="180"/>
      <c r="C97" s="180"/>
      <c r="D97" s="180"/>
      <c r="E97" s="180"/>
      <c r="F97" s="180"/>
      <c r="G97" s="180"/>
    </row>
    <row r="98" spans="2:7" ht="15">
      <c r="B98" s="180"/>
      <c r="C98" s="180"/>
      <c r="D98" s="180"/>
      <c r="E98" s="180"/>
      <c r="F98" s="180"/>
      <c r="G98" s="180"/>
    </row>
    <row r="99" spans="2:7" ht="15">
      <c r="B99" s="180"/>
      <c r="C99" s="180"/>
      <c r="D99" s="180"/>
      <c r="E99" s="180"/>
      <c r="F99" s="180"/>
      <c r="G99" s="180"/>
    </row>
    <row r="100" spans="2:7" ht="15">
      <c r="B100" s="180"/>
      <c r="C100" s="180"/>
      <c r="D100" s="180"/>
      <c r="E100" s="180"/>
      <c r="F100" s="180"/>
      <c r="G100" s="180"/>
    </row>
    <row r="101" spans="2:7" ht="15">
      <c r="B101" s="180"/>
      <c r="C101" s="180"/>
      <c r="D101" s="180"/>
      <c r="E101" s="180"/>
      <c r="F101" s="180"/>
      <c r="G101" s="180"/>
    </row>
    <row r="102" spans="2:7" ht="15">
      <c r="B102" s="180"/>
      <c r="C102" s="180"/>
      <c r="D102" s="180"/>
      <c r="E102" s="180"/>
      <c r="F102" s="180"/>
      <c r="G102" s="180"/>
    </row>
    <row r="103" spans="2:7" ht="15">
      <c r="B103" s="180"/>
      <c r="C103" s="180"/>
      <c r="D103" s="180"/>
      <c r="E103" s="180"/>
      <c r="F103" s="180"/>
      <c r="G103" s="180"/>
    </row>
    <row r="104" spans="2:7" ht="15">
      <c r="B104" s="180"/>
      <c r="C104" s="180"/>
      <c r="D104" s="180"/>
      <c r="E104" s="180"/>
      <c r="F104" s="180"/>
      <c r="G104" s="180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168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6" t="s">
        <v>1</v>
      </c>
      <c r="C2" s="38"/>
      <c r="D2" s="39"/>
      <c r="E2" s="39"/>
      <c r="F2" s="39"/>
      <c r="G2" s="43"/>
      <c r="H2" s="16"/>
      <c r="I2" s="27"/>
      <c r="J2" s="31"/>
    </row>
    <row r="3" spans="1:10" ht="18" customHeight="1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10" ht="18" customHeight="1" thickBot="1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10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10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10" ht="18" customHeight="1">
      <c r="A10" s="11"/>
      <c r="B10" s="45" t="s">
        <v>169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10" ht="18" customHeight="1">
      <c r="A16" s="11"/>
      <c r="B16" s="94">
        <v>1</v>
      </c>
      <c r="C16" s="95" t="s">
        <v>27</v>
      </c>
      <c r="D16" s="96">
        <f>'Kr.List KOMUNIKÁCIA'!D16+'Kr.List Sp.Plochy'!D16</f>
        <v>0</v>
      </c>
      <c r="E16" s="97">
        <f>'Kr.List KOMUNIKÁCIA'!E16+'Kr.List Sp.Plochy'!E16</f>
        <v>0</v>
      </c>
      <c r="F16" s="106">
        <f>'Kr.List KOMUNIKÁCIA'!F16+'Kr.List Sp.Plochy'!F16</f>
        <v>0</v>
      </c>
      <c r="G16" s="60">
        <v>6</v>
      </c>
      <c r="H16" s="115" t="s">
        <v>33</v>
      </c>
      <c r="I16" s="129"/>
      <c r="J16" s="126">
        <f>Rekapitulácia!F9</f>
        <v>0</v>
      </c>
    </row>
    <row r="17" spans="1:10" ht="18" customHeight="1">
      <c r="A17" s="11"/>
      <c r="B17" s="67">
        <v>2</v>
      </c>
      <c r="C17" s="71" t="s">
        <v>28</v>
      </c>
      <c r="D17" s="78">
        <f>'Kr.List KOMUNIKÁCIA'!D17+'Kr.List Sp.Plochy'!D17</f>
        <v>0</v>
      </c>
      <c r="E17" s="76">
        <f>'Kr.List KOMUNIKÁCIA'!E17+'Kr.List Sp.Plochy'!E17</f>
        <v>0</v>
      </c>
      <c r="F17" s="81">
        <f>'Kr.List KOMUNIKÁCIA'!F17+'Kr.List Sp.Plochy'!F17</f>
        <v>0</v>
      </c>
      <c r="G17" s="61">
        <v>7</v>
      </c>
      <c r="H17" s="116" t="s">
        <v>34</v>
      </c>
      <c r="I17" s="129"/>
      <c r="J17" s="127">
        <f>Rekapitulácia!E9</f>
        <v>0</v>
      </c>
    </row>
    <row r="18" spans="1:10" ht="18" customHeight="1">
      <c r="A18" s="11"/>
      <c r="B18" s="68">
        <v>3</v>
      </c>
      <c r="C18" s="72" t="s">
        <v>29</v>
      </c>
      <c r="D18" s="79">
        <f>'Kr.List KOMUNIKÁCIA'!D18+'Kr.List Sp.Plochy'!D18</f>
        <v>0</v>
      </c>
      <c r="E18" s="77">
        <f>'Kr.List KOMUNIKÁCIA'!E18+'Kr.List Sp.Plochy'!E18</f>
        <v>0</v>
      </c>
      <c r="F18" s="82">
        <f>'Kr.List KOMUNIKÁCIA'!F18+'Kr.List Sp.Plochy'!F18</f>
        <v>0</v>
      </c>
      <c r="G18" s="61">
        <v>8</v>
      </c>
      <c r="H18" s="116" t="s">
        <v>35</v>
      </c>
      <c r="I18" s="129"/>
      <c r="J18" s="127">
        <f>Rekapitulácia!D9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43</v>
      </c>
      <c r="D22" s="87"/>
      <c r="E22" s="90"/>
      <c r="F22" s="81">
        <f>'Kr.List KOMUNIKÁCIA'!F22+'Kr.List Sp.Plochy'!F22</f>
        <v>0</v>
      </c>
      <c r="G22" s="60">
        <v>16</v>
      </c>
      <c r="H22" s="115" t="s">
        <v>49</v>
      </c>
      <c r="I22" s="129"/>
      <c r="J22" s="126">
        <f>'Kr.List KOMUNIKÁCIA'!J22+'Kr.List Sp.Plochy'!J22</f>
        <v>0</v>
      </c>
    </row>
    <row r="23" spans="1:10" ht="18" customHeight="1">
      <c r="A23" s="11"/>
      <c r="B23" s="61">
        <v>12</v>
      </c>
      <c r="C23" s="64" t="s">
        <v>44</v>
      </c>
      <c r="D23" s="66"/>
      <c r="E23" s="90"/>
      <c r="F23" s="82">
        <f>'Kr.List KOMUNIKÁCIA'!F23+'Kr.List Sp.Plochy'!F23</f>
        <v>0</v>
      </c>
      <c r="G23" s="61">
        <v>17</v>
      </c>
      <c r="H23" s="116" t="s">
        <v>50</v>
      </c>
      <c r="I23" s="129"/>
      <c r="J23" s="127">
        <f>'Kr.List KOMUNIKÁCIA'!J23+'Kr.List Sp.Plochy'!J23</f>
        <v>0</v>
      </c>
    </row>
    <row r="24" spans="1:10" ht="18" customHeight="1">
      <c r="A24" s="11"/>
      <c r="B24" s="61">
        <v>13</v>
      </c>
      <c r="C24" s="64" t="s">
        <v>45</v>
      </c>
      <c r="D24" s="66"/>
      <c r="E24" s="90"/>
      <c r="F24" s="82">
        <f>'Kr.List KOMUNIKÁCIA'!F24+'Kr.List Sp.Plochy'!F24</f>
        <v>0</v>
      </c>
      <c r="G24" s="61">
        <v>18</v>
      </c>
      <c r="H24" s="116" t="s">
        <v>51</v>
      </c>
      <c r="I24" s="129"/>
      <c r="J24" s="127">
        <f>'Kr.List KOMUNIKÁCIA'!J24+'Kr.List Sp.Plochy'!J24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Rekapitulácia!B10</f>
        <v>0</v>
      </c>
      <c r="J29" s="119">
        <f>ROUND(((ROUND(I29,2)*20)/100),2)*1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Rekapitulácia!B11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30</v>
      </c>
      <c r="I31" s="28"/>
      <c r="J31" s="191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7" t="s">
        <v>41</v>
      </c>
      <c r="H32" s="188"/>
      <c r="I32" s="189"/>
      <c r="J32" s="190"/>
    </row>
    <row r="33" spans="1:10" ht="18" customHeight="1" thickTop="1">
      <c r="A33" s="11"/>
      <c r="B33" s="101"/>
      <c r="C33" s="102"/>
      <c r="D33" s="141" t="s">
        <v>55</v>
      </c>
      <c r="E33" s="15"/>
      <c r="F33" s="15"/>
      <c r="G33" s="14"/>
      <c r="H33" s="141" t="s">
        <v>56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10" ht="18" customHeight="1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10" ht="18" customHeight="1" thickBot="1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10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10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10" ht="18" customHeight="1">
      <c r="A10" s="11"/>
      <c r="B10" s="45" t="s">
        <v>169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10" ht="18" customHeight="1">
      <c r="A16" s="11"/>
      <c r="B16" s="94">
        <v>1</v>
      </c>
      <c r="C16" s="95" t="s">
        <v>27</v>
      </c>
      <c r="D16" s="96">
        <f>'Rekap KOMUNIKÁCIA'!B17</f>
        <v>0</v>
      </c>
      <c r="E16" s="97">
        <f>'Rekap KOMUNIKÁCIA'!C17</f>
        <v>0</v>
      </c>
      <c r="F16" s="106">
        <f>'Rekap KOMUNIKÁCIA'!D17</f>
        <v>0</v>
      </c>
      <c r="G16" s="60">
        <v>6</v>
      </c>
      <c r="H16" s="115" t="s">
        <v>33</v>
      </c>
      <c r="I16" s="129"/>
      <c r="J16" s="126">
        <v>0</v>
      </c>
    </row>
    <row r="17" spans="1:10" ht="18" customHeight="1">
      <c r="A17" s="11"/>
      <c r="B17" s="67">
        <v>2</v>
      </c>
      <c r="C17" s="71" t="s">
        <v>28</v>
      </c>
      <c r="D17" s="78"/>
      <c r="E17" s="76"/>
      <c r="F17" s="81"/>
      <c r="G17" s="61">
        <v>7</v>
      </c>
      <c r="H17" s="116" t="s">
        <v>34</v>
      </c>
      <c r="I17" s="129"/>
      <c r="J17" s="127">
        <f>' KOMUNIKÁCIA'!Z47</f>
        <v>0</v>
      </c>
    </row>
    <row r="18" spans="1:10" ht="18" customHeight="1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 KOMUNIKÁCIA'!K9:' KOMUNIKÁCIA'!K46)</f>
        <v>0</v>
      </c>
      <c r="J29" s="119">
        <f>ROUND(((ROUND(I29,2)*20)*1/100),2)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 KOMUNIKÁCIA'!K9:' KOMUNIKÁCIA'!K46)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5">
      <c r="A1" s="145" t="s">
        <v>21</v>
      </c>
      <c r="B1" s="144"/>
      <c r="C1" s="144"/>
      <c r="D1" s="145" t="s">
        <v>18</v>
      </c>
      <c r="E1" s="144"/>
      <c r="F1" s="144"/>
      <c r="W1">
        <v>30.126</v>
      </c>
    </row>
    <row r="2" spans="1:6" ht="15">
      <c r="A2" s="145" t="s">
        <v>25</v>
      </c>
      <c r="B2" s="144"/>
      <c r="C2" s="144"/>
      <c r="D2" s="145" t="s">
        <v>16</v>
      </c>
      <c r="E2" s="144"/>
      <c r="F2" s="144"/>
    </row>
    <row r="3" spans="1:6" ht="15">
      <c r="A3" s="145" t="s">
        <v>24</v>
      </c>
      <c r="B3" s="144"/>
      <c r="C3" s="144"/>
      <c r="D3" s="145" t="s">
        <v>61</v>
      </c>
      <c r="E3" s="144"/>
      <c r="F3" s="144"/>
    </row>
    <row r="4" spans="1:6" ht="15">
      <c r="A4" s="145" t="s">
        <v>1</v>
      </c>
      <c r="B4" s="144"/>
      <c r="C4" s="144"/>
      <c r="D4" s="144"/>
      <c r="E4" s="144"/>
      <c r="F4" s="144"/>
    </row>
    <row r="5" spans="1:6" ht="15">
      <c r="A5" s="145" t="s">
        <v>15</v>
      </c>
      <c r="B5" s="144"/>
      <c r="C5" s="144"/>
      <c r="D5" s="144"/>
      <c r="E5" s="144"/>
      <c r="F5" s="144"/>
    </row>
    <row r="6" spans="1:6" ht="15">
      <c r="A6" s="144"/>
      <c r="B6" s="144"/>
      <c r="C6" s="144"/>
      <c r="D6" s="144"/>
      <c r="E6" s="144"/>
      <c r="F6" s="144"/>
    </row>
    <row r="7" spans="1:6" ht="15">
      <c r="A7" s="144"/>
      <c r="B7" s="144"/>
      <c r="C7" s="144"/>
      <c r="D7" s="144"/>
      <c r="E7" s="144"/>
      <c r="F7" s="144"/>
    </row>
    <row r="8" spans="1:6" ht="15">
      <c r="A8" s="146" t="s">
        <v>62</v>
      </c>
      <c r="B8" s="144"/>
      <c r="C8" s="144"/>
      <c r="D8" s="144"/>
      <c r="E8" s="144"/>
      <c r="F8" s="144"/>
    </row>
    <row r="9" spans="1:6" ht="1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ht="1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156" t="s">
        <v>64</v>
      </c>
      <c r="B11" s="157">
        <f>' KOMUNIKÁCIA'!L17</f>
        <v>0</v>
      </c>
      <c r="C11" s="157">
        <f>' KOMUNIKÁCIA'!M17</f>
        <v>0</v>
      </c>
      <c r="D11" s="157">
        <f>' KOMUNIKÁCIA'!I17</f>
        <v>0</v>
      </c>
      <c r="E11" s="158">
        <f>' KOMUNIKÁCIA'!P17</f>
        <v>0</v>
      </c>
      <c r="F11" s="158">
        <f>' KOMUNIKÁCIA'!S17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156" t="s">
        <v>65</v>
      </c>
      <c r="B12" s="157">
        <f>' KOMUNIKÁCIA'!L24</f>
        <v>0</v>
      </c>
      <c r="C12" s="157">
        <f>' KOMUNIKÁCIA'!M24</f>
        <v>0</v>
      </c>
      <c r="D12" s="157">
        <f>' KOMUNIKÁCIA'!I24</f>
        <v>0</v>
      </c>
      <c r="E12" s="158">
        <f>' KOMUNIKÁCIA'!P24</f>
        <v>24.86</v>
      </c>
      <c r="F12" s="158">
        <f>' KOMUNIKÁCIA'!S24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5">
      <c r="A13" s="156" t="s">
        <v>66</v>
      </c>
      <c r="B13" s="157">
        <f>' KOMUNIKÁCIA'!L31</f>
        <v>0</v>
      </c>
      <c r="C13" s="157">
        <f>' KOMUNIKÁCIA'!M31</f>
        <v>0</v>
      </c>
      <c r="D13" s="157">
        <f>' KOMUNIKÁCIA'!I31</f>
        <v>0</v>
      </c>
      <c r="E13" s="158">
        <f>' KOMUNIKÁCIA'!P31</f>
        <v>65.93</v>
      </c>
      <c r="F13" s="158">
        <f>' KOMUNIKÁCIA'!S31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5">
      <c r="A14" s="156" t="s">
        <v>67</v>
      </c>
      <c r="B14" s="157">
        <f>' KOMUNIKÁCIA'!L36</f>
        <v>0</v>
      </c>
      <c r="C14" s="157">
        <f>' KOMUNIKÁCIA'!M36</f>
        <v>0</v>
      </c>
      <c r="D14" s="157">
        <f>' KOMUNIKÁCIA'!I36</f>
        <v>0</v>
      </c>
      <c r="E14" s="158">
        <f>' KOMUNIKÁCIA'!P36</f>
        <v>82.72</v>
      </c>
      <c r="F14" s="158">
        <f>' KOMUNIKÁCIA'!S36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ht="15">
      <c r="A15" s="156" t="s">
        <v>68</v>
      </c>
      <c r="B15" s="157">
        <f>' KOMUNIKÁCIA'!L40</f>
        <v>0</v>
      </c>
      <c r="C15" s="157">
        <f>' KOMUNIKÁCIA'!M40</f>
        <v>0</v>
      </c>
      <c r="D15" s="157">
        <f>' KOMUNIKÁCIA'!I40</f>
        <v>0</v>
      </c>
      <c r="E15" s="158">
        <f>' KOMUNIKÁCIA'!P40</f>
        <v>7.4</v>
      </c>
      <c r="F15" s="158">
        <f>' KOMUNIKÁCIA'!S40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ht="15">
      <c r="A16" s="156" t="s">
        <v>69</v>
      </c>
      <c r="B16" s="157">
        <f>' KOMUNIKÁCIA'!L44</f>
        <v>0</v>
      </c>
      <c r="C16" s="157">
        <f>' KOMUNIKÁCIA'!M44</f>
        <v>0</v>
      </c>
      <c r="D16" s="157">
        <f>' KOMUNIKÁCIA'!I44</f>
        <v>0</v>
      </c>
      <c r="E16" s="158">
        <f>' KOMUNIKÁCIA'!P44</f>
        <v>0</v>
      </c>
      <c r="F16" s="158">
        <f>' KOMUNIKÁCIA'!S44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ht="15">
      <c r="A17" s="2" t="s">
        <v>63</v>
      </c>
      <c r="B17" s="159">
        <f>' KOMUNIKÁCIA'!L46</f>
        <v>0</v>
      </c>
      <c r="C17" s="159">
        <f>' KOMUNIKÁCIA'!M46</f>
        <v>0</v>
      </c>
      <c r="D17" s="159">
        <f>' KOMUNIKÁCIA'!I46</f>
        <v>0</v>
      </c>
      <c r="E17" s="160">
        <f>' KOMUNIKÁCIA'!P46</f>
        <v>180.92</v>
      </c>
      <c r="F17" s="160">
        <f>' KOMUNIKÁCIA'!S46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6" ht="15">
      <c r="A18" s="1"/>
      <c r="B18" s="149"/>
      <c r="C18" s="149"/>
      <c r="D18" s="149"/>
      <c r="E18" s="148"/>
      <c r="F18" s="148"/>
    </row>
    <row r="19" spans="1:26" ht="15">
      <c r="A19" s="2" t="s">
        <v>70</v>
      </c>
      <c r="B19" s="159">
        <f>' KOMUNIKÁCIA'!L47</f>
        <v>0</v>
      </c>
      <c r="C19" s="159">
        <f>' KOMUNIKÁCIA'!M47</f>
        <v>0</v>
      </c>
      <c r="D19" s="159">
        <f>' KOMUNIKÁCIA'!I47</f>
        <v>0</v>
      </c>
      <c r="E19" s="160">
        <f>' KOMUNIKÁCIA'!P47</f>
        <v>180.92</v>
      </c>
      <c r="F19" s="160">
        <f>' KOMUNIKÁCIA'!S47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6" ht="15">
      <c r="A20" s="1"/>
      <c r="B20" s="149"/>
      <c r="C20" s="149"/>
      <c r="D20" s="149"/>
      <c r="E20" s="148"/>
      <c r="F20" s="148"/>
    </row>
    <row r="21" spans="1:6" ht="15">
      <c r="A21" s="1"/>
      <c r="B21" s="149"/>
      <c r="C21" s="149"/>
      <c r="D21" s="149"/>
      <c r="E21" s="148"/>
      <c r="F21" s="148"/>
    </row>
    <row r="22" spans="1:6" ht="15">
      <c r="A22" s="1"/>
      <c r="B22" s="149"/>
      <c r="C22" s="149"/>
      <c r="D22" s="149"/>
      <c r="E22" s="148"/>
      <c r="F22" s="148"/>
    </row>
    <row r="23" spans="1:6" ht="15">
      <c r="A23" s="1"/>
      <c r="B23" s="149"/>
      <c r="C23" s="149"/>
      <c r="D23" s="149"/>
      <c r="E23" s="148"/>
      <c r="F23" s="148"/>
    </row>
    <row r="24" spans="1:6" ht="15">
      <c r="A24" s="1"/>
      <c r="B24" s="149"/>
      <c r="C24" s="149"/>
      <c r="D24" s="149"/>
      <c r="E24" s="148"/>
      <c r="F24" s="148"/>
    </row>
    <row r="25" spans="1:6" ht="15">
      <c r="A25" s="1"/>
      <c r="B25" s="149"/>
      <c r="C25" s="149"/>
      <c r="D25" s="149"/>
      <c r="E25" s="148"/>
      <c r="F25" s="148"/>
    </row>
    <row r="26" spans="1:6" ht="15">
      <c r="A26" s="1"/>
      <c r="B26" s="149"/>
      <c r="C26" s="149"/>
      <c r="D26" s="149"/>
      <c r="E26" s="148"/>
      <c r="F26" s="148"/>
    </row>
    <row r="27" spans="1:6" ht="15">
      <c r="A27" s="1"/>
      <c r="B27" s="149"/>
      <c r="C27" s="149"/>
      <c r="D27" s="149"/>
      <c r="E27" s="148"/>
      <c r="F27" s="148"/>
    </row>
    <row r="28" spans="1:6" ht="15">
      <c r="A28" s="1"/>
      <c r="B28" s="149"/>
      <c r="C28" s="149"/>
      <c r="D28" s="149"/>
      <c r="E28" s="148"/>
      <c r="F28" s="148"/>
    </row>
    <row r="29" spans="1:6" ht="15">
      <c r="A29" s="1"/>
      <c r="B29" s="149"/>
      <c r="C29" s="149"/>
      <c r="D29" s="149"/>
      <c r="E29" s="148"/>
      <c r="F29" s="148"/>
    </row>
    <row r="30" spans="1:6" ht="15">
      <c r="A30" s="1"/>
      <c r="B30" s="149"/>
      <c r="C30" s="149"/>
      <c r="D30" s="149"/>
      <c r="E30" s="148"/>
      <c r="F30" s="148"/>
    </row>
    <row r="31" spans="1:6" ht="15">
      <c r="A31" s="1"/>
      <c r="B31" s="149"/>
      <c r="C31" s="149"/>
      <c r="D31" s="149"/>
      <c r="E31" s="148"/>
      <c r="F31" s="148"/>
    </row>
    <row r="32" spans="1:6" ht="15">
      <c r="A32" s="1"/>
      <c r="B32" s="149"/>
      <c r="C32" s="149"/>
      <c r="D32" s="149"/>
      <c r="E32" s="148"/>
      <c r="F32" s="148"/>
    </row>
    <row r="33" spans="1:6" ht="15">
      <c r="A33" s="1"/>
      <c r="B33" s="149"/>
      <c r="C33" s="149"/>
      <c r="D33" s="149"/>
      <c r="E33" s="148"/>
      <c r="F33" s="148"/>
    </row>
    <row r="34" spans="1:6" ht="15">
      <c r="A34" s="1"/>
      <c r="B34" s="149"/>
      <c r="C34" s="149"/>
      <c r="D34" s="149"/>
      <c r="E34" s="148"/>
      <c r="F34" s="148"/>
    </row>
    <row r="35" spans="1:6" ht="15">
      <c r="A35" s="1"/>
      <c r="B35" s="149"/>
      <c r="C35" s="149"/>
      <c r="D35" s="149"/>
      <c r="E35" s="148"/>
      <c r="F35" s="148"/>
    </row>
    <row r="36" spans="1:6" ht="15">
      <c r="A36" s="1"/>
      <c r="B36" s="149"/>
      <c r="C36" s="149"/>
      <c r="D36" s="149"/>
      <c r="E36" s="148"/>
      <c r="F36" s="148"/>
    </row>
    <row r="37" spans="1:6" ht="15">
      <c r="A37" s="1"/>
      <c r="B37" s="149"/>
      <c r="C37" s="149"/>
      <c r="D37" s="149"/>
      <c r="E37" s="148"/>
      <c r="F37" s="148"/>
    </row>
    <row r="38" spans="1:6" ht="15">
      <c r="A38" s="1"/>
      <c r="B38" s="149"/>
      <c r="C38" s="149"/>
      <c r="D38" s="149"/>
      <c r="E38" s="148"/>
      <c r="F38" s="148"/>
    </row>
    <row r="39" spans="1:6" ht="15">
      <c r="A39" s="1"/>
      <c r="B39" s="149"/>
      <c r="C39" s="149"/>
      <c r="D39" s="149"/>
      <c r="E39" s="148"/>
      <c r="F39" s="148"/>
    </row>
    <row r="40" spans="1:6" ht="15">
      <c r="A40" s="1"/>
      <c r="B40" s="149"/>
      <c r="C40" s="149"/>
      <c r="D40" s="149"/>
      <c r="E40" s="148"/>
      <c r="F40" s="148"/>
    </row>
    <row r="41" spans="1:6" ht="15">
      <c r="A41" s="1"/>
      <c r="B41" s="149"/>
      <c r="C41" s="149"/>
      <c r="D41" s="149"/>
      <c r="E41" s="148"/>
      <c r="F41" s="148"/>
    </row>
    <row r="42" spans="1:6" ht="15">
      <c r="A42" s="1"/>
      <c r="B42" s="149"/>
      <c r="C42" s="149"/>
      <c r="D42" s="149"/>
      <c r="E42" s="148"/>
      <c r="F42" s="148"/>
    </row>
    <row r="43" spans="1:6" ht="15">
      <c r="A43" s="1"/>
      <c r="B43" s="149"/>
      <c r="C43" s="149"/>
      <c r="D43" s="149"/>
      <c r="E43" s="148"/>
      <c r="F43" s="148"/>
    </row>
    <row r="44" spans="1:6" ht="15">
      <c r="A44" s="1"/>
      <c r="B44" s="149"/>
      <c r="C44" s="149"/>
      <c r="D44" s="149"/>
      <c r="E44" s="148"/>
      <c r="F44" s="148"/>
    </row>
    <row r="45" spans="1:6" ht="15">
      <c r="A45" s="1"/>
      <c r="B45" s="149"/>
      <c r="C45" s="149"/>
      <c r="D45" s="149"/>
      <c r="E45" s="148"/>
      <c r="F45" s="148"/>
    </row>
    <row r="46" spans="1:6" ht="15">
      <c r="A46" s="1"/>
      <c r="B46" s="149"/>
      <c r="C46" s="149"/>
      <c r="D46" s="149"/>
      <c r="E46" s="148"/>
      <c r="F46" s="148"/>
    </row>
    <row r="47" spans="1:6" ht="15">
      <c r="A47" s="1"/>
      <c r="B47" s="149"/>
      <c r="C47" s="149"/>
      <c r="D47" s="149"/>
      <c r="E47" s="148"/>
      <c r="F47" s="148"/>
    </row>
    <row r="48" spans="1:6" ht="15">
      <c r="A48" s="1"/>
      <c r="B48" s="149"/>
      <c r="C48" s="149"/>
      <c r="D48" s="149"/>
      <c r="E48" s="148"/>
      <c r="F48" s="148"/>
    </row>
    <row r="49" spans="1:6" ht="15">
      <c r="A49" s="1"/>
      <c r="B49" s="149"/>
      <c r="C49" s="149"/>
      <c r="D49" s="149"/>
      <c r="E49" s="148"/>
      <c r="F49" s="148"/>
    </row>
    <row r="50" spans="1:6" ht="15">
      <c r="A50" s="1"/>
      <c r="B50" s="149"/>
      <c r="C50" s="149"/>
      <c r="D50" s="149"/>
      <c r="E50" s="148"/>
      <c r="F50" s="148"/>
    </row>
    <row r="51" spans="1:6" ht="15">
      <c r="A51" s="1"/>
      <c r="B51" s="149"/>
      <c r="C51" s="149"/>
      <c r="D51" s="149"/>
      <c r="E51" s="148"/>
      <c r="F51" s="148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A9" sqref="A9:IV9"/>
    </sheetView>
  </sheetViews>
  <sheetFormatPr defaultColWidth="9.140625" defaultRowHeight="15"/>
  <cols>
    <col min="1" max="1" width="4.7109375" style="0" hidden="1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1.7109375" style="0" customWidth="1"/>
    <col min="10" max="15" width="0" style="0" hidden="1" customWidth="1"/>
    <col min="16" max="16" width="9.4218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5">
      <c r="A3" s="3"/>
      <c r="B3" s="5" t="s">
        <v>24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71</v>
      </c>
      <c r="B8" s="164" t="s">
        <v>72</v>
      </c>
      <c r="C8" s="164" t="s">
        <v>73</v>
      </c>
      <c r="D8" s="164" t="s">
        <v>74</v>
      </c>
      <c r="E8" s="164" t="s">
        <v>75</v>
      </c>
      <c r="F8" s="164" t="s">
        <v>76</v>
      </c>
      <c r="G8" s="164" t="s">
        <v>52</v>
      </c>
      <c r="H8" s="164" t="s">
        <v>53</v>
      </c>
      <c r="I8" s="164" t="s">
        <v>77</v>
      </c>
      <c r="J8" s="164"/>
      <c r="K8" s="164"/>
      <c r="L8" s="164"/>
      <c r="M8" s="164"/>
      <c r="N8" s="164"/>
      <c r="O8" s="164"/>
      <c r="P8" s="164" t="s">
        <v>78</v>
      </c>
      <c r="Q8" s="161"/>
      <c r="R8" s="161"/>
      <c r="S8" s="164" t="s">
        <v>79</v>
      </c>
      <c r="T8" s="162"/>
      <c r="U8" s="162"/>
      <c r="V8" s="162"/>
      <c r="W8" s="162"/>
      <c r="X8" s="162"/>
      <c r="Y8" s="162"/>
      <c r="Z8" s="162"/>
    </row>
    <row r="9" spans="1:26" ht="1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ht="1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75" customHeight="1">
      <c r="A11" s="171"/>
      <c r="B11" s="168" t="s">
        <v>80</v>
      </c>
      <c r="C11" s="172" t="s">
        <v>81</v>
      </c>
      <c r="D11" s="168" t="s">
        <v>82</v>
      </c>
      <c r="E11" s="168" t="s">
        <v>83</v>
      </c>
      <c r="F11" s="169">
        <v>51.7</v>
      </c>
      <c r="G11" s="170"/>
      <c r="H11" s="170"/>
      <c r="I11" s="170"/>
      <c r="J11" s="168">
        <f aca="true" t="shared" si="0" ref="J11:J16">ROUND(F11*(N11),2)</f>
        <v>0</v>
      </c>
      <c r="K11" s="1">
        <f aca="true" t="shared" si="1" ref="K11:K16">ROUND(F11*(O11),2)</f>
        <v>0</v>
      </c>
      <c r="L11" s="1"/>
      <c r="M11" s="1"/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75" customHeight="1">
      <c r="A12" s="171"/>
      <c r="B12" s="168" t="s">
        <v>80</v>
      </c>
      <c r="C12" s="172" t="s">
        <v>84</v>
      </c>
      <c r="D12" s="168" t="s">
        <v>85</v>
      </c>
      <c r="E12" s="168" t="s">
        <v>83</v>
      </c>
      <c r="F12" s="169">
        <v>8.49</v>
      </c>
      <c r="G12" s="170"/>
      <c r="H12" s="170"/>
      <c r="I12" s="170"/>
      <c r="J12" s="168">
        <f t="shared" si="0"/>
        <v>0</v>
      </c>
      <c r="K12" s="1">
        <f t="shared" si="1"/>
        <v>0</v>
      </c>
      <c r="L12" s="1"/>
      <c r="M12" s="1"/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75" customHeight="1">
      <c r="A13" s="171"/>
      <c r="B13" s="168" t="s">
        <v>80</v>
      </c>
      <c r="C13" s="172" t="s">
        <v>86</v>
      </c>
      <c r="D13" s="168" t="s">
        <v>87</v>
      </c>
      <c r="E13" s="168" t="s">
        <v>88</v>
      </c>
      <c r="F13" s="169">
        <v>51.39</v>
      </c>
      <c r="G13" s="170"/>
      <c r="H13" s="170"/>
      <c r="I13" s="170"/>
      <c r="J13" s="168">
        <f t="shared" si="0"/>
        <v>0</v>
      </c>
      <c r="K13" s="1">
        <f t="shared" si="1"/>
        <v>0</v>
      </c>
      <c r="L13" s="1"/>
      <c r="M13" s="1"/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75" customHeight="1">
      <c r="A14" s="171"/>
      <c r="B14" s="168" t="s">
        <v>80</v>
      </c>
      <c r="C14" s="172" t="s">
        <v>89</v>
      </c>
      <c r="D14" s="168" t="s">
        <v>90</v>
      </c>
      <c r="E14" s="168" t="s">
        <v>83</v>
      </c>
      <c r="F14" s="169">
        <v>51.39</v>
      </c>
      <c r="G14" s="170"/>
      <c r="H14" s="170"/>
      <c r="I14" s="170"/>
      <c r="J14" s="168">
        <f t="shared" si="0"/>
        <v>0</v>
      </c>
      <c r="K14" s="1">
        <f t="shared" si="1"/>
        <v>0</v>
      </c>
      <c r="L14" s="1"/>
      <c r="M14" s="1"/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75" customHeight="1">
      <c r="A15" s="171"/>
      <c r="B15" s="168" t="s">
        <v>80</v>
      </c>
      <c r="C15" s="172" t="s">
        <v>91</v>
      </c>
      <c r="D15" s="168" t="s">
        <v>92</v>
      </c>
      <c r="E15" s="168" t="s">
        <v>83</v>
      </c>
      <c r="F15" s="169">
        <v>8.8</v>
      </c>
      <c r="G15" s="170"/>
      <c r="H15" s="170"/>
      <c r="I15" s="170"/>
      <c r="J15" s="168">
        <f t="shared" si="0"/>
        <v>0</v>
      </c>
      <c r="K15" s="1">
        <f t="shared" si="1"/>
        <v>0</v>
      </c>
      <c r="L15" s="1"/>
      <c r="M15" s="1"/>
      <c r="N15" s="1">
        <v>0</v>
      </c>
      <c r="O15" s="1"/>
      <c r="P15" s="167"/>
      <c r="Q15" s="173"/>
      <c r="R15" s="173"/>
      <c r="S15" s="167"/>
      <c r="Z15">
        <v>0</v>
      </c>
    </row>
    <row r="16" spans="1:26" ht="24.75" customHeight="1">
      <c r="A16" s="171"/>
      <c r="B16" s="168" t="s">
        <v>80</v>
      </c>
      <c r="C16" s="172" t="s">
        <v>93</v>
      </c>
      <c r="D16" s="168" t="s">
        <v>94</v>
      </c>
      <c r="E16" s="168" t="s">
        <v>88</v>
      </c>
      <c r="F16" s="169">
        <v>8.8</v>
      </c>
      <c r="G16" s="170"/>
      <c r="H16" s="170"/>
      <c r="I16" s="170"/>
      <c r="J16" s="168">
        <f t="shared" si="0"/>
        <v>0</v>
      </c>
      <c r="K16" s="1">
        <f t="shared" si="1"/>
        <v>0</v>
      </c>
      <c r="L16" s="1"/>
      <c r="M16" s="1"/>
      <c r="N16" s="1">
        <v>0</v>
      </c>
      <c r="O16" s="1"/>
      <c r="P16" s="167"/>
      <c r="Q16" s="173"/>
      <c r="R16" s="173"/>
      <c r="S16" s="167"/>
      <c r="Z16">
        <v>0</v>
      </c>
    </row>
    <row r="17" spans="1:26" ht="15">
      <c r="A17" s="156"/>
      <c r="B17" s="156"/>
      <c r="C17" s="156"/>
      <c r="D17" s="156" t="s">
        <v>64</v>
      </c>
      <c r="E17" s="156"/>
      <c r="F17" s="167"/>
      <c r="G17" s="159">
        <f>ROUND((SUM(L10:L16))/1,2)</f>
        <v>0</v>
      </c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0</v>
      </c>
      <c r="Q17" s="153"/>
      <c r="R17" s="153"/>
      <c r="S17" s="174">
        <f>ROUND((SUM(S10:S16))/1,2)</f>
        <v>0</v>
      </c>
      <c r="T17" s="153"/>
      <c r="U17" s="153"/>
      <c r="V17" s="153"/>
      <c r="W17" s="153"/>
      <c r="X17" s="153"/>
      <c r="Y17" s="153"/>
      <c r="Z17" s="153"/>
    </row>
    <row r="18" spans="1:19" ht="1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ht="15">
      <c r="A19" s="156"/>
      <c r="B19" s="156"/>
      <c r="C19" s="156"/>
      <c r="D19" s="156" t="s">
        <v>65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75" customHeight="1">
      <c r="A20" s="171"/>
      <c r="B20" s="168" t="s">
        <v>80</v>
      </c>
      <c r="C20" s="172" t="s">
        <v>95</v>
      </c>
      <c r="D20" s="168" t="s">
        <v>96</v>
      </c>
      <c r="E20" s="168" t="s">
        <v>97</v>
      </c>
      <c r="F20" s="169">
        <v>105.25</v>
      </c>
      <c r="G20" s="170"/>
      <c r="H20" s="170"/>
      <c r="I20" s="170"/>
      <c r="J20" s="168">
        <f>ROUND(F20*(N20),2)</f>
        <v>0</v>
      </c>
      <c r="K20" s="1">
        <f>ROUND(F20*(O20),2)</f>
        <v>0</v>
      </c>
      <c r="L20" s="1"/>
      <c r="M20" s="1"/>
      <c r="N20" s="1">
        <v>0</v>
      </c>
      <c r="O20" s="1"/>
      <c r="P20" s="167"/>
      <c r="Q20" s="173"/>
      <c r="R20" s="173"/>
      <c r="S20" s="167"/>
      <c r="Z20">
        <v>0</v>
      </c>
    </row>
    <row r="21" spans="1:26" ht="24.75" customHeight="1">
      <c r="A21" s="171"/>
      <c r="B21" s="168" t="s">
        <v>98</v>
      </c>
      <c r="C21" s="172" t="s">
        <v>99</v>
      </c>
      <c r="D21" s="168" t="s">
        <v>100</v>
      </c>
      <c r="E21" s="168" t="s">
        <v>88</v>
      </c>
      <c r="F21" s="169">
        <v>5.94</v>
      </c>
      <c r="G21" s="170"/>
      <c r="H21" s="170"/>
      <c r="I21" s="170"/>
      <c r="J21" s="168">
        <f>ROUND(F21*(N21),2)</f>
        <v>0</v>
      </c>
      <c r="K21" s="1">
        <f>ROUND(F21*(O21),2)</f>
        <v>0</v>
      </c>
      <c r="L21" s="1"/>
      <c r="M21" s="1"/>
      <c r="N21" s="1">
        <v>0</v>
      </c>
      <c r="O21" s="1"/>
      <c r="P21" s="167">
        <f>ROUND(F21*(R21),3)</f>
        <v>11.408</v>
      </c>
      <c r="Q21" s="173"/>
      <c r="R21" s="173">
        <v>1.9205</v>
      </c>
      <c r="S21" s="167"/>
      <c r="Z21">
        <v>0</v>
      </c>
    </row>
    <row r="22" spans="1:26" ht="24.75" customHeight="1">
      <c r="A22" s="171"/>
      <c r="B22" s="168" t="s">
        <v>98</v>
      </c>
      <c r="C22" s="172" t="s">
        <v>101</v>
      </c>
      <c r="D22" s="168" t="s">
        <v>102</v>
      </c>
      <c r="E22" s="168" t="s">
        <v>83</v>
      </c>
      <c r="F22" s="169">
        <v>2.55</v>
      </c>
      <c r="G22" s="170"/>
      <c r="H22" s="170"/>
      <c r="I22" s="170"/>
      <c r="J22" s="168">
        <f>ROUND(F22*(N22),2)</f>
        <v>0</v>
      </c>
      <c r="K22" s="1">
        <f>ROUND(F22*(O22),2)</f>
        <v>0</v>
      </c>
      <c r="L22" s="1"/>
      <c r="M22" s="1"/>
      <c r="N22" s="1">
        <v>0</v>
      </c>
      <c r="O22" s="1"/>
      <c r="P22" s="167">
        <f>ROUND(F22*(R22),3)</f>
        <v>4.897</v>
      </c>
      <c r="Q22" s="173"/>
      <c r="R22" s="173">
        <v>1.9205</v>
      </c>
      <c r="S22" s="167"/>
      <c r="Z22">
        <v>0</v>
      </c>
    </row>
    <row r="23" spans="1:26" ht="24.75" customHeight="1">
      <c r="A23" s="171"/>
      <c r="B23" s="168" t="s">
        <v>103</v>
      </c>
      <c r="C23" s="172" t="s">
        <v>104</v>
      </c>
      <c r="D23" s="168" t="s">
        <v>105</v>
      </c>
      <c r="E23" s="168" t="s">
        <v>106</v>
      </c>
      <c r="F23" s="169">
        <v>33.97</v>
      </c>
      <c r="G23" s="170"/>
      <c r="H23" s="170"/>
      <c r="I23" s="170"/>
      <c r="J23" s="168">
        <f>ROUND(F23*(N23),2)</f>
        <v>0</v>
      </c>
      <c r="K23" s="1">
        <f>ROUND(F23*(O23),2)</f>
        <v>0</v>
      </c>
      <c r="L23" s="1"/>
      <c r="M23" s="1"/>
      <c r="N23" s="1">
        <v>0</v>
      </c>
      <c r="O23" s="1"/>
      <c r="P23" s="167">
        <f>ROUND(F23*(R23),3)</f>
        <v>8.559</v>
      </c>
      <c r="Q23" s="173"/>
      <c r="R23" s="173">
        <v>0.25195</v>
      </c>
      <c r="S23" s="167"/>
      <c r="Z23">
        <v>0</v>
      </c>
    </row>
    <row r="24" spans="1:26" ht="15">
      <c r="A24" s="156"/>
      <c r="B24" s="156"/>
      <c r="C24" s="156"/>
      <c r="D24" s="156" t="s">
        <v>65</v>
      </c>
      <c r="E24" s="156"/>
      <c r="F24" s="167"/>
      <c r="G24" s="159">
        <f>ROUND((SUM(L19:L23))/1,2)</f>
        <v>0</v>
      </c>
      <c r="H24" s="159">
        <f>ROUND((SUM(M19:M23))/1,2)</f>
        <v>0</v>
      </c>
      <c r="I24" s="159">
        <f>ROUND((SUM(I19:I23))/1,2)</f>
        <v>0</v>
      </c>
      <c r="J24" s="156"/>
      <c r="K24" s="156"/>
      <c r="L24" s="156">
        <f>ROUND((SUM(L19:L23))/1,2)</f>
        <v>0</v>
      </c>
      <c r="M24" s="156">
        <f>ROUND((SUM(M19:M23))/1,2)</f>
        <v>0</v>
      </c>
      <c r="N24" s="156"/>
      <c r="O24" s="156"/>
      <c r="P24" s="174">
        <f>ROUND((SUM(P19:P23))/1,2)</f>
        <v>24.86</v>
      </c>
      <c r="Q24" s="153"/>
      <c r="R24" s="153"/>
      <c r="S24" s="174">
        <f>ROUND((SUM(S19:S23))/1,2)</f>
        <v>0</v>
      </c>
      <c r="T24" s="153"/>
      <c r="U24" s="153"/>
      <c r="V24" s="153"/>
      <c r="W24" s="153"/>
      <c r="X24" s="153"/>
      <c r="Y24" s="153"/>
      <c r="Z24" s="153"/>
    </row>
    <row r="25" spans="1:19" ht="1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ht="15">
      <c r="A26" s="156"/>
      <c r="B26" s="156"/>
      <c r="C26" s="156"/>
      <c r="D26" s="156" t="s">
        <v>66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75" customHeight="1">
      <c r="A27" s="171"/>
      <c r="B27" s="168" t="s">
        <v>107</v>
      </c>
      <c r="C27" s="172" t="s">
        <v>108</v>
      </c>
      <c r="D27" s="168" t="s">
        <v>109</v>
      </c>
      <c r="E27" s="168" t="s">
        <v>83</v>
      </c>
      <c r="F27" s="169">
        <v>28.61</v>
      </c>
      <c r="G27" s="170"/>
      <c r="H27" s="170"/>
      <c r="I27" s="170"/>
      <c r="J27" s="168">
        <f>ROUND(F27*(N27),2)</f>
        <v>0</v>
      </c>
      <c r="K27" s="1">
        <f>ROUND(F27*(O27),2)</f>
        <v>0</v>
      </c>
      <c r="L27" s="1"/>
      <c r="M27" s="1"/>
      <c r="N27" s="1">
        <v>0</v>
      </c>
      <c r="O27" s="1"/>
      <c r="P27" s="167">
        <f>ROUND(F27*(R27),3)</f>
        <v>64.558</v>
      </c>
      <c r="Q27" s="173"/>
      <c r="R27" s="173">
        <v>2.2564699999999998</v>
      </c>
      <c r="S27" s="167"/>
      <c r="Z27">
        <v>0</v>
      </c>
    </row>
    <row r="28" spans="1:26" ht="24.75" customHeight="1">
      <c r="A28" s="171"/>
      <c r="B28" s="168" t="s">
        <v>107</v>
      </c>
      <c r="C28" s="172" t="s">
        <v>110</v>
      </c>
      <c r="D28" s="168" t="s">
        <v>111</v>
      </c>
      <c r="E28" s="168" t="s">
        <v>97</v>
      </c>
      <c r="F28" s="169">
        <v>103.17</v>
      </c>
      <c r="G28" s="170"/>
      <c r="H28" s="170"/>
      <c r="I28" s="170"/>
      <c r="J28" s="168">
        <f>ROUND(F28*(N28),2)</f>
        <v>0</v>
      </c>
      <c r="K28" s="1">
        <f>ROUND(F28*(O28),2)</f>
        <v>0</v>
      </c>
      <c r="L28" s="1"/>
      <c r="M28" s="1"/>
      <c r="N28" s="1">
        <v>0</v>
      </c>
      <c r="O28" s="1"/>
      <c r="P28" s="167">
        <f>ROUND(F28*(R28),3)</f>
        <v>0.971</v>
      </c>
      <c r="Q28" s="173"/>
      <c r="R28" s="173">
        <v>0.009410000000000002</v>
      </c>
      <c r="S28" s="167"/>
      <c r="Z28">
        <v>0</v>
      </c>
    </row>
    <row r="29" spans="1:26" ht="24.75" customHeight="1">
      <c r="A29" s="171"/>
      <c r="B29" s="168" t="s">
        <v>107</v>
      </c>
      <c r="C29" s="172" t="s">
        <v>112</v>
      </c>
      <c r="D29" s="168" t="s">
        <v>113</v>
      </c>
      <c r="E29" s="168" t="s">
        <v>97</v>
      </c>
      <c r="F29" s="169">
        <v>103.17</v>
      </c>
      <c r="G29" s="170"/>
      <c r="H29" s="170"/>
      <c r="I29" s="170"/>
      <c r="J29" s="168">
        <f>ROUND(F29*(N29),2)</f>
        <v>0</v>
      </c>
      <c r="K29" s="1">
        <f>ROUND(F29*(O29),2)</f>
        <v>0</v>
      </c>
      <c r="L29" s="1"/>
      <c r="M29" s="1"/>
      <c r="N29" s="1">
        <v>0</v>
      </c>
      <c r="O29" s="1"/>
      <c r="P29" s="167"/>
      <c r="Q29" s="173"/>
      <c r="R29" s="173"/>
      <c r="S29" s="167"/>
      <c r="Z29">
        <v>0</v>
      </c>
    </row>
    <row r="30" spans="1:26" ht="24.75" customHeight="1">
      <c r="A30" s="171"/>
      <c r="B30" s="168" t="s">
        <v>107</v>
      </c>
      <c r="C30" s="172" t="s">
        <v>114</v>
      </c>
      <c r="D30" s="168" t="s">
        <v>115</v>
      </c>
      <c r="E30" s="168" t="s">
        <v>116</v>
      </c>
      <c r="F30" s="169">
        <v>0.4</v>
      </c>
      <c r="G30" s="170"/>
      <c r="H30" s="170"/>
      <c r="I30" s="170"/>
      <c r="J30" s="168">
        <f>ROUND(F30*(N30),2)</f>
        <v>0</v>
      </c>
      <c r="K30" s="1">
        <f>ROUND(F30*(O30),2)</f>
        <v>0</v>
      </c>
      <c r="L30" s="1"/>
      <c r="M30" s="1"/>
      <c r="N30" s="1">
        <v>0</v>
      </c>
      <c r="O30" s="1"/>
      <c r="P30" s="167">
        <f>ROUND(F30*(R30),3)</f>
        <v>0.405</v>
      </c>
      <c r="Q30" s="173"/>
      <c r="R30" s="173">
        <v>1.01292</v>
      </c>
      <c r="S30" s="167"/>
      <c r="Z30">
        <v>0</v>
      </c>
    </row>
    <row r="31" spans="1:26" ht="15">
      <c r="A31" s="156"/>
      <c r="B31" s="156"/>
      <c r="C31" s="156"/>
      <c r="D31" s="156" t="s">
        <v>66</v>
      </c>
      <c r="E31" s="156"/>
      <c r="F31" s="167"/>
      <c r="G31" s="159">
        <f>ROUND((SUM(L26:L30))/1,2)</f>
        <v>0</v>
      </c>
      <c r="H31" s="159">
        <f>ROUND((SUM(M26:M30))/1,2)</f>
        <v>0</v>
      </c>
      <c r="I31" s="159">
        <f>ROUND((SUM(I26:I30))/1,2)</f>
        <v>0</v>
      </c>
      <c r="J31" s="156"/>
      <c r="K31" s="156"/>
      <c r="L31" s="156">
        <f>ROUND((SUM(L26:L30))/1,2)</f>
        <v>0</v>
      </c>
      <c r="M31" s="156">
        <f>ROUND((SUM(M26:M30))/1,2)</f>
        <v>0</v>
      </c>
      <c r="N31" s="156"/>
      <c r="O31" s="156"/>
      <c r="P31" s="174">
        <f>ROUND((SUM(P26:P30))/1,2)</f>
        <v>65.93</v>
      </c>
      <c r="Q31" s="153"/>
      <c r="R31" s="153"/>
      <c r="S31" s="174">
        <f>ROUND((SUM(S26:S30))/1,2)</f>
        <v>0</v>
      </c>
      <c r="T31" s="153"/>
      <c r="U31" s="153"/>
      <c r="V31" s="153"/>
      <c r="W31" s="153"/>
      <c r="X31" s="153"/>
      <c r="Y31" s="153"/>
      <c r="Z31" s="153"/>
    </row>
    <row r="32" spans="1:19" ht="1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ht="15">
      <c r="A33" s="156"/>
      <c r="B33" s="156"/>
      <c r="C33" s="156"/>
      <c r="D33" s="156" t="s">
        <v>67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75" customHeight="1">
      <c r="A34" s="171"/>
      <c r="B34" s="168" t="s">
        <v>117</v>
      </c>
      <c r="C34" s="172" t="s">
        <v>118</v>
      </c>
      <c r="D34" s="168" t="s">
        <v>119</v>
      </c>
      <c r="E34" s="168" t="s">
        <v>97</v>
      </c>
      <c r="F34" s="169">
        <v>105.25</v>
      </c>
      <c r="G34" s="170"/>
      <c r="H34" s="170"/>
      <c r="I34" s="170"/>
      <c r="J34" s="168">
        <f>ROUND(F34*(N34),2)</f>
        <v>0</v>
      </c>
      <c r="K34" s="1">
        <f>ROUND(F34*(O34),2)</f>
        <v>0</v>
      </c>
      <c r="L34" s="1"/>
      <c r="M34" s="1"/>
      <c r="N34" s="1">
        <v>0</v>
      </c>
      <c r="O34" s="1"/>
      <c r="P34" s="167">
        <f>ROUND(F34*(R34),3)</f>
        <v>53.258</v>
      </c>
      <c r="Q34" s="173"/>
      <c r="R34" s="173">
        <v>0.50601</v>
      </c>
      <c r="S34" s="167"/>
      <c r="Z34">
        <v>0</v>
      </c>
    </row>
    <row r="35" spans="1:26" ht="24.75" customHeight="1">
      <c r="A35" s="171"/>
      <c r="B35" s="168" t="s">
        <v>117</v>
      </c>
      <c r="C35" s="172" t="s">
        <v>120</v>
      </c>
      <c r="D35" s="168" t="s">
        <v>121</v>
      </c>
      <c r="E35" s="168" t="s">
        <v>97</v>
      </c>
      <c r="F35" s="169">
        <v>105.25</v>
      </c>
      <c r="G35" s="170"/>
      <c r="H35" s="170"/>
      <c r="I35" s="170"/>
      <c r="J35" s="168">
        <f>ROUND(F35*(N35),2)</f>
        <v>0</v>
      </c>
      <c r="K35" s="1">
        <f>ROUND(F35*(O35),2)</f>
        <v>0</v>
      </c>
      <c r="L35" s="1"/>
      <c r="M35" s="1"/>
      <c r="N35" s="1">
        <v>0</v>
      </c>
      <c r="O35" s="1"/>
      <c r="P35" s="167">
        <f>ROUND(F35*(R35),3)</f>
        <v>29.464</v>
      </c>
      <c r="Q35" s="173"/>
      <c r="R35" s="173">
        <v>0.27994</v>
      </c>
      <c r="S35" s="167"/>
      <c r="Z35">
        <v>0</v>
      </c>
    </row>
    <row r="36" spans="1:26" ht="15">
      <c r="A36" s="156"/>
      <c r="B36" s="156"/>
      <c r="C36" s="156"/>
      <c r="D36" s="156" t="s">
        <v>67</v>
      </c>
      <c r="E36" s="156"/>
      <c r="F36" s="167"/>
      <c r="G36" s="159">
        <f>ROUND((SUM(L33:L35))/1,2)</f>
        <v>0</v>
      </c>
      <c r="H36" s="159">
        <f>ROUND((SUM(M33:M35))/1,2)</f>
        <v>0</v>
      </c>
      <c r="I36" s="159">
        <f>ROUND((SUM(I33:I35))/1,2)</f>
        <v>0</v>
      </c>
      <c r="J36" s="156"/>
      <c r="K36" s="156"/>
      <c r="L36" s="156">
        <f>ROUND((SUM(L33:L35))/1,2)</f>
        <v>0</v>
      </c>
      <c r="M36" s="156">
        <f>ROUND((SUM(M33:M35))/1,2)</f>
        <v>0</v>
      </c>
      <c r="N36" s="156"/>
      <c r="O36" s="156"/>
      <c r="P36" s="174">
        <f>ROUND((SUM(P33:P35))/1,2)</f>
        <v>82.72</v>
      </c>
      <c r="Q36" s="153"/>
      <c r="R36" s="153"/>
      <c r="S36" s="174">
        <f>ROUND((SUM(S33:S35))/1,2)</f>
        <v>0</v>
      </c>
      <c r="T36" s="153"/>
      <c r="U36" s="153"/>
      <c r="V36" s="153"/>
      <c r="W36" s="153"/>
      <c r="X36" s="153"/>
      <c r="Y36" s="153"/>
      <c r="Z36" s="153"/>
    </row>
    <row r="37" spans="1:19" ht="1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ht="15">
      <c r="A38" s="156"/>
      <c r="B38" s="156"/>
      <c r="C38" s="156"/>
      <c r="D38" s="156" t="s">
        <v>68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75" customHeight="1">
      <c r="A39" s="171"/>
      <c r="B39" s="168" t="s">
        <v>122</v>
      </c>
      <c r="C39" s="172" t="s">
        <v>123</v>
      </c>
      <c r="D39" s="168" t="s">
        <v>124</v>
      </c>
      <c r="E39" s="168" t="s">
        <v>83</v>
      </c>
      <c r="F39" s="169">
        <v>4.03</v>
      </c>
      <c r="G39" s="170"/>
      <c r="H39" s="170"/>
      <c r="I39" s="170"/>
      <c r="J39" s="168">
        <f>ROUND(F39*(N39),2)</f>
        <v>0</v>
      </c>
      <c r="K39" s="1">
        <f>ROUND(F39*(O39),2)</f>
        <v>0</v>
      </c>
      <c r="L39" s="1"/>
      <c r="M39" s="1"/>
      <c r="N39" s="1">
        <v>0</v>
      </c>
      <c r="O39" s="1"/>
      <c r="P39" s="167">
        <f>ROUND(F39*(R39),3)</f>
        <v>7.403</v>
      </c>
      <c r="Q39" s="173"/>
      <c r="R39" s="173">
        <v>1.837</v>
      </c>
      <c r="S39" s="167"/>
      <c r="Z39">
        <v>0</v>
      </c>
    </row>
    <row r="40" spans="1:26" ht="15">
      <c r="A40" s="156"/>
      <c r="B40" s="156"/>
      <c r="C40" s="156"/>
      <c r="D40" s="156" t="s">
        <v>68</v>
      </c>
      <c r="E40" s="156"/>
      <c r="F40" s="167"/>
      <c r="G40" s="159">
        <f>ROUND((SUM(L38:L39))/1,2)</f>
        <v>0</v>
      </c>
      <c r="H40" s="159">
        <f>ROUND((SUM(M38:M39))/1,2)</f>
        <v>0</v>
      </c>
      <c r="I40" s="159">
        <f>ROUND((SUM(I38:I39))/1,2)</f>
        <v>0</v>
      </c>
      <c r="J40" s="156"/>
      <c r="K40" s="156"/>
      <c r="L40" s="156">
        <f>ROUND((SUM(L38:L39))/1,2)</f>
        <v>0</v>
      </c>
      <c r="M40" s="156">
        <f>ROUND((SUM(M38:M39))/1,2)</f>
        <v>0</v>
      </c>
      <c r="N40" s="156"/>
      <c r="O40" s="156"/>
      <c r="P40" s="174">
        <f>ROUND((SUM(P38:P39))/1,2)</f>
        <v>7.4</v>
      </c>
      <c r="Q40" s="153"/>
      <c r="R40" s="153"/>
      <c r="S40" s="174">
        <f>ROUND((SUM(S38:S39))/1,2)</f>
        <v>0</v>
      </c>
      <c r="T40" s="153"/>
      <c r="U40" s="153"/>
      <c r="V40" s="153"/>
      <c r="W40" s="153"/>
      <c r="X40" s="153"/>
      <c r="Y40" s="153"/>
      <c r="Z40" s="153"/>
    </row>
    <row r="41" spans="1:19" ht="1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ht="15">
      <c r="A42" s="156"/>
      <c r="B42" s="156"/>
      <c r="C42" s="156"/>
      <c r="D42" s="156" t="s">
        <v>69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ht="24.75" customHeight="1">
      <c r="A43" s="171"/>
      <c r="B43" s="168" t="s">
        <v>117</v>
      </c>
      <c r="C43" s="172" t="s">
        <v>125</v>
      </c>
      <c r="D43" s="168" t="s">
        <v>126</v>
      </c>
      <c r="E43" s="168" t="s">
        <v>116</v>
      </c>
      <c r="F43" s="169">
        <v>180.92173839999998</v>
      </c>
      <c r="G43" s="170"/>
      <c r="H43" s="170"/>
      <c r="I43" s="170"/>
      <c r="J43" s="168">
        <f>ROUND(F43*(N43),2)</f>
        <v>0</v>
      </c>
      <c r="K43" s="1">
        <f>ROUND(F43*(O43),2)</f>
        <v>0</v>
      </c>
      <c r="L43" s="1"/>
      <c r="M43" s="1"/>
      <c r="N43" s="1">
        <v>0</v>
      </c>
      <c r="O43" s="1"/>
      <c r="P43" s="167"/>
      <c r="Q43" s="173"/>
      <c r="R43" s="173"/>
      <c r="S43" s="167"/>
      <c r="Z43">
        <v>0</v>
      </c>
    </row>
    <row r="44" spans="1:19" ht="15">
      <c r="A44" s="156"/>
      <c r="B44" s="156"/>
      <c r="C44" s="156"/>
      <c r="D44" s="156" t="s">
        <v>69</v>
      </c>
      <c r="E44" s="156"/>
      <c r="F44" s="167"/>
      <c r="G44" s="159">
        <f>ROUND((SUM(L42:L43))/1,2)</f>
        <v>0</v>
      </c>
      <c r="H44" s="159">
        <f>ROUND((SUM(M42:M43))/1,2)</f>
        <v>0</v>
      </c>
      <c r="I44" s="159">
        <f>ROUND((SUM(I42:I43))/1,2)</f>
        <v>0</v>
      </c>
      <c r="J44" s="156"/>
      <c r="K44" s="156"/>
      <c r="L44" s="156">
        <f>ROUND((SUM(L42:L43))/1,2)</f>
        <v>0</v>
      </c>
      <c r="M44" s="156">
        <f>ROUND((SUM(M42:M43))/1,2)</f>
        <v>0</v>
      </c>
      <c r="N44" s="156"/>
      <c r="O44" s="156"/>
      <c r="P44" s="174">
        <f>ROUND((SUM(P42:P43))/1,2)</f>
        <v>0</v>
      </c>
      <c r="S44" s="167">
        <f>ROUND((SUM(S42:S43))/1,2)</f>
        <v>0</v>
      </c>
    </row>
    <row r="45" spans="1:19" ht="1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19" ht="15">
      <c r="A46" s="156"/>
      <c r="B46" s="156"/>
      <c r="C46" s="156"/>
      <c r="D46" s="2" t="s">
        <v>63</v>
      </c>
      <c r="E46" s="156"/>
      <c r="F46" s="167"/>
      <c r="G46" s="159">
        <f>ROUND((SUM(L9:L45))/2,2)</f>
        <v>0</v>
      </c>
      <c r="H46" s="159">
        <f>ROUND((SUM(M9:M45))/2,2)</f>
        <v>0</v>
      </c>
      <c r="I46" s="159">
        <f>ROUND((SUM(I9:I45))/2,2)</f>
        <v>0</v>
      </c>
      <c r="J46" s="156"/>
      <c r="K46" s="156"/>
      <c r="L46" s="156">
        <f>ROUND((SUM(L9:L45))/2,2)</f>
        <v>0</v>
      </c>
      <c r="M46" s="156">
        <f>ROUND((SUM(M9:M45))/2,2)</f>
        <v>0</v>
      </c>
      <c r="N46" s="156"/>
      <c r="O46" s="156"/>
      <c r="P46" s="174">
        <f>ROUND((SUM(P9:P45))/2,2)</f>
        <v>180.92</v>
      </c>
      <c r="S46" s="174">
        <f>ROUND((SUM(S9:S45))/2,2)</f>
        <v>0</v>
      </c>
    </row>
    <row r="47" spans="1:26" ht="15">
      <c r="A47" s="175"/>
      <c r="B47" s="175" t="s">
        <v>12</v>
      </c>
      <c r="C47" s="175"/>
      <c r="D47" s="175"/>
      <c r="E47" s="175"/>
      <c r="F47" s="176" t="s">
        <v>70</v>
      </c>
      <c r="G47" s="177">
        <f>ROUND((SUM(L9:L46))/3,2)</f>
        <v>0</v>
      </c>
      <c r="H47" s="177">
        <f>ROUND((SUM(M9:M46))/3,2)</f>
        <v>0</v>
      </c>
      <c r="I47" s="177">
        <f>ROUND((SUM(I9:I46))/3,2)</f>
        <v>0</v>
      </c>
      <c r="J47" s="175"/>
      <c r="K47" s="175">
        <f>ROUND((SUM(K9:K46)),2)</f>
        <v>0</v>
      </c>
      <c r="L47" s="175">
        <f>ROUND((SUM(L9:L46))/3,2)</f>
        <v>0</v>
      </c>
      <c r="M47" s="175">
        <f>ROUND((SUM(M9:M46))/3,2)</f>
        <v>0</v>
      </c>
      <c r="N47" s="175"/>
      <c r="O47" s="175"/>
      <c r="P47" s="176">
        <f>ROUND((SUM(P9:P46))/3,2)</f>
        <v>180.92</v>
      </c>
      <c r="S47" s="176">
        <f>ROUND((SUM(S9:S46))/3,2)</f>
        <v>0</v>
      </c>
      <c r="Z47">
        <f>(SUM(Z9:Z46))</f>
        <v>0</v>
      </c>
    </row>
  </sheetData>
  <sheetProtection/>
  <printOptions gridLines="1" horizontalCentered="1"/>
  <pageMargins left="0.7" right="0.006944444444444444" top="0.75" bottom="0.75" header="0.3" footer="0.3"/>
  <pageSetup horizontalDpi="600" verticalDpi="600" orientation="landscape" paperSize="9" r:id="rId1"/>
  <headerFooter>
    <oddHeader>&amp;C&amp;B&amp; Rozpočet DRIENICA,IHRISKO A AMFITEÁTER,PAR.Č.724-1,729,730-2 / Komunikácia</oddHeader>
    <oddFooter xml:space="preserve">&amp;L&amp;7Spracované systémom Systematic®pyramida.wsn,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O36" sqref="AO36"/>
    </sheetView>
  </sheetViews>
  <sheetFormatPr defaultColWidth="9.140625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10" ht="18" customHeight="1">
      <c r="A3" s="11"/>
      <c r="B3" s="40" t="s">
        <v>127</v>
      </c>
      <c r="C3" s="41"/>
      <c r="D3" s="42"/>
      <c r="E3" s="42"/>
      <c r="F3" s="42"/>
      <c r="G3" s="17"/>
      <c r="H3" s="17"/>
      <c r="I3" s="28"/>
      <c r="J3" s="32"/>
    </row>
    <row r="4" spans="1:10" ht="18" customHeight="1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10" ht="18" customHeight="1" thickBot="1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10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10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10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10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10" ht="18" customHeight="1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10" ht="18" customHeight="1" thickBot="1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10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10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10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10" ht="18" customHeight="1" thickTop="1">
      <c r="A15" s="11"/>
      <c r="B15" s="91" t="s">
        <v>26</v>
      </c>
      <c r="C15" s="92" t="s">
        <v>6</v>
      </c>
      <c r="D15" s="92" t="s">
        <v>52</v>
      </c>
      <c r="E15" s="93" t="s">
        <v>53</v>
      </c>
      <c r="F15" s="105" t="s">
        <v>54</v>
      </c>
      <c r="G15" s="59" t="s">
        <v>31</v>
      </c>
      <c r="H15" s="62" t="s">
        <v>32</v>
      </c>
      <c r="I15" s="27"/>
      <c r="J15" s="55"/>
    </row>
    <row r="16" spans="1:10" ht="18" customHeight="1">
      <c r="A16" s="11"/>
      <c r="B16" s="94">
        <v>1</v>
      </c>
      <c r="C16" s="95" t="s">
        <v>27</v>
      </c>
      <c r="D16" s="96">
        <f>'Rekap Sp.Plochy'!B16</f>
        <v>0</v>
      </c>
      <c r="E16" s="97">
        <f>'Rekap Sp.Plochy'!C16</f>
        <v>0</v>
      </c>
      <c r="F16" s="106">
        <f>'Rekap Sp.Plochy'!D16</f>
        <v>0</v>
      </c>
      <c r="G16" s="60">
        <v>6</v>
      </c>
      <c r="H16" s="115" t="s">
        <v>33</v>
      </c>
      <c r="I16" s="129"/>
      <c r="J16" s="126">
        <v>0</v>
      </c>
    </row>
    <row r="17" spans="1:10" ht="18" customHeight="1">
      <c r="A17" s="11"/>
      <c r="B17" s="67">
        <v>2</v>
      </c>
      <c r="C17" s="71" t="s">
        <v>28</v>
      </c>
      <c r="D17" s="78"/>
      <c r="E17" s="76"/>
      <c r="F17" s="81"/>
      <c r="G17" s="61">
        <v>7</v>
      </c>
      <c r="H17" s="116" t="s">
        <v>34</v>
      </c>
      <c r="I17" s="129"/>
      <c r="J17" s="127">
        <f>'Sp.Plochy'!Z46</f>
        <v>0</v>
      </c>
    </row>
    <row r="18" spans="1:10" ht="18" customHeight="1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>
      <c r="A21" s="11"/>
      <c r="B21" s="65" t="s">
        <v>42</v>
      </c>
      <c r="C21" s="69" t="s">
        <v>7</v>
      </c>
      <c r="D21" s="75"/>
      <c r="E21" s="19"/>
      <c r="F21" s="98"/>
      <c r="G21" s="65" t="s">
        <v>48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43</v>
      </c>
      <c r="D22" s="87"/>
      <c r="E22" s="89" t="s">
        <v>46</v>
      </c>
      <c r="F22" s="81">
        <f>((F16*U22*0)+(F17*V22*0)+(F18*W22*0))/100</f>
        <v>0</v>
      </c>
      <c r="G22" s="60">
        <v>16</v>
      </c>
      <c r="H22" s="115" t="s">
        <v>49</v>
      </c>
      <c r="I22" s="130" t="s">
        <v>46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44</v>
      </c>
      <c r="D23" s="66"/>
      <c r="E23" s="89" t="s">
        <v>47</v>
      </c>
      <c r="F23" s="82">
        <f>((F16*U23*0)+(F17*V23*0)+(F18*W23*0))/100</f>
        <v>0</v>
      </c>
      <c r="G23" s="61">
        <v>17</v>
      </c>
      <c r="H23" s="116" t="s">
        <v>50</v>
      </c>
      <c r="I23" s="130" t="s">
        <v>46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45</v>
      </c>
      <c r="D24" s="66"/>
      <c r="E24" s="89" t="s">
        <v>46</v>
      </c>
      <c r="F24" s="82">
        <f>((F16*U24*0)+(F17*V24*0)+(F18*W24*0))/100</f>
        <v>0</v>
      </c>
      <c r="G24" s="61">
        <v>18</v>
      </c>
      <c r="H24" s="116" t="s">
        <v>51</v>
      </c>
      <c r="I24" s="130" t="s">
        <v>47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57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J28-SUM('Sp.Plochy'!K9:'Sp.Plochy'!K45)</f>
        <v>0</v>
      </c>
      <c r="J29" s="119">
        <f>ROUND(((ROUND(I29,2)*20)*1/100),2)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SUM('Sp.Plochy'!K9:'Sp.Plochy'!K45)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30</v>
      </c>
      <c r="I31" s="113"/>
      <c r="J31" s="133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60" t="s">
        <v>41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55</v>
      </c>
      <c r="E33" s="15"/>
      <c r="F33" s="103"/>
      <c r="G33" s="111">
        <v>26</v>
      </c>
      <c r="H33" s="142" t="s">
        <v>56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4" width="12.7109375" style="0" customWidth="1"/>
    <col min="5" max="6" width="15.7109375" style="0" customWidth="1"/>
    <col min="10" max="26" width="0" style="0" hidden="1" customWidth="1"/>
  </cols>
  <sheetData>
    <row r="1" spans="1:23" ht="15">
      <c r="A1" s="145" t="s">
        <v>21</v>
      </c>
      <c r="B1" s="144"/>
      <c r="C1" s="144"/>
      <c r="D1" s="145" t="s">
        <v>18</v>
      </c>
      <c r="E1" s="144"/>
      <c r="F1" s="144"/>
      <c r="W1">
        <v>30.126</v>
      </c>
    </row>
    <row r="2" spans="1:6" ht="15">
      <c r="A2" s="145" t="s">
        <v>25</v>
      </c>
      <c r="B2" s="144"/>
      <c r="C2" s="144"/>
      <c r="D2" s="145" t="s">
        <v>16</v>
      </c>
      <c r="E2" s="144"/>
      <c r="F2" s="144"/>
    </row>
    <row r="3" spans="1:6" ht="15">
      <c r="A3" s="145" t="s">
        <v>24</v>
      </c>
      <c r="B3" s="144"/>
      <c r="C3" s="144"/>
      <c r="D3" s="145" t="s">
        <v>61</v>
      </c>
      <c r="E3" s="144"/>
      <c r="F3" s="144"/>
    </row>
    <row r="4" spans="1:6" ht="15">
      <c r="A4" s="145" t="s">
        <v>1</v>
      </c>
      <c r="B4" s="144"/>
      <c r="C4" s="144"/>
      <c r="D4" s="144"/>
      <c r="E4" s="144"/>
      <c r="F4" s="144"/>
    </row>
    <row r="5" spans="1:6" ht="15">
      <c r="A5" s="145" t="s">
        <v>127</v>
      </c>
      <c r="B5" s="144"/>
      <c r="C5" s="144"/>
      <c r="D5" s="144"/>
      <c r="E5" s="144"/>
      <c r="F5" s="144"/>
    </row>
    <row r="6" spans="1:6" ht="15">
      <c r="A6" s="144"/>
      <c r="B6" s="144"/>
      <c r="C6" s="144"/>
      <c r="D6" s="144"/>
      <c r="E6" s="144"/>
      <c r="F6" s="144"/>
    </row>
    <row r="7" spans="1:6" ht="15">
      <c r="A7" s="144"/>
      <c r="B7" s="144"/>
      <c r="C7" s="144"/>
      <c r="D7" s="144"/>
      <c r="E7" s="144"/>
      <c r="F7" s="144"/>
    </row>
    <row r="8" spans="1:6" ht="15">
      <c r="A8" s="146" t="s">
        <v>62</v>
      </c>
      <c r="B8" s="144"/>
      <c r="C8" s="144"/>
      <c r="D8" s="144"/>
      <c r="E8" s="144"/>
      <c r="F8" s="144"/>
    </row>
    <row r="9" spans="1:6" ht="15">
      <c r="A9" s="147" t="s">
        <v>58</v>
      </c>
      <c r="B9" s="147" t="s">
        <v>52</v>
      </c>
      <c r="C9" s="147" t="s">
        <v>53</v>
      </c>
      <c r="D9" s="147" t="s">
        <v>30</v>
      </c>
      <c r="E9" s="147" t="s">
        <v>59</v>
      </c>
      <c r="F9" s="147" t="s">
        <v>60</v>
      </c>
    </row>
    <row r="10" spans="1:26" ht="15">
      <c r="A10" s="154" t="s">
        <v>63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ht="15">
      <c r="A11" s="156" t="s">
        <v>64</v>
      </c>
      <c r="B11" s="157">
        <f>'Sp.Plochy'!L15</f>
        <v>0</v>
      </c>
      <c r="C11" s="157">
        <f>'Sp.Plochy'!M15</f>
        <v>0</v>
      </c>
      <c r="D11" s="157">
        <f>'Sp.Plochy'!I15</f>
        <v>0</v>
      </c>
      <c r="E11" s="158">
        <f>'Sp.Plochy'!P15</f>
        <v>0</v>
      </c>
      <c r="F11" s="158">
        <f>'Sp.Plochy'!S15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ht="15">
      <c r="A12" s="156" t="s">
        <v>65</v>
      </c>
      <c r="B12" s="157">
        <f>'Sp.Plochy'!L19</f>
        <v>0</v>
      </c>
      <c r="C12" s="157">
        <f>'Sp.Plochy'!M19</f>
        <v>0</v>
      </c>
      <c r="D12" s="157">
        <f>'Sp.Plochy'!I19</f>
        <v>0</v>
      </c>
      <c r="E12" s="158">
        <f>'Sp.Plochy'!P19</f>
        <v>0</v>
      </c>
      <c r="F12" s="158">
        <f>'Sp.Plochy'!S19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ht="15">
      <c r="A13" s="156" t="s">
        <v>67</v>
      </c>
      <c r="B13" s="157">
        <f>'Sp.Plochy'!L31</f>
        <v>0</v>
      </c>
      <c r="C13" s="157">
        <f>'Sp.Plochy'!M31</f>
        <v>0</v>
      </c>
      <c r="D13" s="157">
        <f>'Sp.Plochy'!I31</f>
        <v>0</v>
      </c>
      <c r="E13" s="158">
        <f>'Sp.Plochy'!P31</f>
        <v>290.07</v>
      </c>
      <c r="F13" s="158">
        <f>'Sp.Plochy'!S31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ht="15">
      <c r="A14" s="156" t="s">
        <v>128</v>
      </c>
      <c r="B14" s="157">
        <f>'Sp.Plochy'!L39</f>
        <v>0</v>
      </c>
      <c r="C14" s="157">
        <f>'Sp.Plochy'!M39</f>
        <v>0</v>
      </c>
      <c r="D14" s="157">
        <f>'Sp.Plochy'!I39</f>
        <v>0</v>
      </c>
      <c r="E14" s="158">
        <f>'Sp.Plochy'!P39</f>
        <v>9.48</v>
      </c>
      <c r="F14" s="158">
        <f>'Sp.Plochy'!S39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ht="15">
      <c r="A15" s="156" t="s">
        <v>69</v>
      </c>
      <c r="B15" s="157">
        <f>'Sp.Plochy'!L43</f>
        <v>0</v>
      </c>
      <c r="C15" s="157">
        <f>'Sp.Plochy'!M43</f>
        <v>0</v>
      </c>
      <c r="D15" s="157">
        <f>'Sp.Plochy'!I43</f>
        <v>0</v>
      </c>
      <c r="E15" s="158">
        <f>'Sp.Plochy'!P43</f>
        <v>0</v>
      </c>
      <c r="F15" s="158">
        <f>'Sp.Plochy'!S43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ht="15">
      <c r="A16" s="2" t="s">
        <v>63</v>
      </c>
      <c r="B16" s="159">
        <f>'Sp.Plochy'!L45</f>
        <v>0</v>
      </c>
      <c r="C16" s="159">
        <f>'Sp.Plochy'!M45</f>
        <v>0</v>
      </c>
      <c r="D16" s="159">
        <f>'Sp.Plochy'!I45</f>
        <v>0</v>
      </c>
      <c r="E16" s="160">
        <f>'Sp.Plochy'!P45</f>
        <v>299.55</v>
      </c>
      <c r="F16" s="160">
        <f>'Sp.Plochy'!S45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ht="15">
      <c r="A17" s="1"/>
      <c r="B17" s="149"/>
      <c r="C17" s="149"/>
      <c r="D17" s="149"/>
      <c r="E17" s="148"/>
      <c r="F17" s="148"/>
    </row>
    <row r="18" spans="1:26" ht="15">
      <c r="A18" s="2" t="s">
        <v>70</v>
      </c>
      <c r="B18" s="159">
        <f>'Sp.Plochy'!L46</f>
        <v>0</v>
      </c>
      <c r="C18" s="159">
        <f>'Sp.Plochy'!M46</f>
        <v>0</v>
      </c>
      <c r="D18" s="159">
        <f>'Sp.Plochy'!I46</f>
        <v>0</v>
      </c>
      <c r="E18" s="160">
        <f>'Sp.Plochy'!P46</f>
        <v>299.55</v>
      </c>
      <c r="F18" s="160">
        <f>'Sp.Plochy'!S46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6" ht="15">
      <c r="A19" s="1"/>
      <c r="B19" s="149"/>
      <c r="C19" s="149"/>
      <c r="D19" s="149"/>
      <c r="E19" s="148"/>
      <c r="F19" s="148"/>
    </row>
    <row r="20" spans="1:6" ht="15">
      <c r="A20" s="1"/>
      <c r="B20" s="149"/>
      <c r="C20" s="149"/>
      <c r="D20" s="149"/>
      <c r="E20" s="148"/>
      <c r="F20" s="148"/>
    </row>
    <row r="21" spans="1:6" ht="15">
      <c r="A21" s="1"/>
      <c r="B21" s="149"/>
      <c r="C21" s="149"/>
      <c r="D21" s="149"/>
      <c r="E21" s="148"/>
      <c r="F21" s="148"/>
    </row>
    <row r="22" spans="1:6" ht="15">
      <c r="A22" s="1"/>
      <c r="B22" s="149"/>
      <c r="C22" s="149"/>
      <c r="D22" s="149"/>
      <c r="E22" s="148"/>
      <c r="F22" s="148"/>
    </row>
    <row r="23" spans="1:6" ht="15">
      <c r="A23" s="1"/>
      <c r="B23" s="149"/>
      <c r="C23" s="149"/>
      <c r="D23" s="149"/>
      <c r="E23" s="148"/>
      <c r="F23" s="148"/>
    </row>
    <row r="24" spans="1:6" ht="15">
      <c r="A24" s="1"/>
      <c r="B24" s="149"/>
      <c r="C24" s="149"/>
      <c r="D24" s="149"/>
      <c r="E24" s="148"/>
      <c r="F24" s="148"/>
    </row>
    <row r="25" spans="1:6" ht="15">
      <c r="A25" s="1"/>
      <c r="B25" s="149"/>
      <c r="C25" s="149"/>
      <c r="D25" s="149"/>
      <c r="E25" s="148"/>
      <c r="F25" s="148"/>
    </row>
    <row r="26" spans="1:6" ht="15">
      <c r="A26" s="1"/>
      <c r="B26" s="149"/>
      <c r="C26" s="149"/>
      <c r="D26" s="149"/>
      <c r="E26" s="148"/>
      <c r="F26" s="148"/>
    </row>
    <row r="27" spans="1:6" ht="15">
      <c r="A27" s="1"/>
      <c r="B27" s="149"/>
      <c r="C27" s="149"/>
      <c r="D27" s="149"/>
      <c r="E27" s="148"/>
      <c r="F27" s="148"/>
    </row>
    <row r="28" spans="1:6" ht="15">
      <c r="A28" s="1"/>
      <c r="B28" s="149"/>
      <c r="C28" s="149"/>
      <c r="D28" s="149"/>
      <c r="E28" s="148"/>
      <c r="F28" s="148"/>
    </row>
    <row r="29" spans="1:6" ht="15">
      <c r="A29" s="1"/>
      <c r="B29" s="149"/>
      <c r="C29" s="149"/>
      <c r="D29" s="149"/>
      <c r="E29" s="148"/>
      <c r="F29" s="148"/>
    </row>
    <row r="30" spans="1:6" ht="15">
      <c r="A30" s="1"/>
      <c r="B30" s="149"/>
      <c r="C30" s="149"/>
      <c r="D30" s="149"/>
      <c r="E30" s="148"/>
      <c r="F30" s="148"/>
    </row>
    <row r="31" spans="1:6" ht="15">
      <c r="A31" s="1"/>
      <c r="B31" s="149"/>
      <c r="C31" s="149"/>
      <c r="D31" s="149"/>
      <c r="E31" s="148"/>
      <c r="F31" s="148"/>
    </row>
    <row r="32" spans="1:6" ht="15">
      <c r="A32" s="1"/>
      <c r="B32" s="149"/>
      <c r="C32" s="149"/>
      <c r="D32" s="149"/>
      <c r="E32" s="148"/>
      <c r="F32" s="148"/>
    </row>
    <row r="33" spans="1:6" ht="15">
      <c r="A33" s="1"/>
      <c r="B33" s="149"/>
      <c r="C33" s="149"/>
      <c r="D33" s="149"/>
      <c r="E33" s="148"/>
      <c r="F33" s="148"/>
    </row>
    <row r="34" spans="1:6" ht="15">
      <c r="A34" s="1"/>
      <c r="B34" s="149"/>
      <c r="C34" s="149"/>
      <c r="D34" s="149"/>
      <c r="E34" s="148"/>
      <c r="F34" s="148"/>
    </row>
    <row r="35" spans="1:6" ht="15">
      <c r="A35" s="1"/>
      <c r="B35" s="149"/>
      <c r="C35" s="149"/>
      <c r="D35" s="149"/>
      <c r="E35" s="148"/>
      <c r="F35" s="148"/>
    </row>
    <row r="36" spans="1:6" ht="15">
      <c r="A36" s="1"/>
      <c r="B36" s="149"/>
      <c r="C36" s="149"/>
      <c r="D36" s="149"/>
      <c r="E36" s="148"/>
      <c r="F36" s="148"/>
    </row>
    <row r="37" spans="1:6" ht="15">
      <c r="A37" s="1"/>
      <c r="B37" s="149"/>
      <c r="C37" s="149"/>
      <c r="D37" s="149"/>
      <c r="E37" s="148"/>
      <c r="F37" s="148"/>
    </row>
    <row r="38" spans="1:6" ht="15">
      <c r="A38" s="1"/>
      <c r="B38" s="149"/>
      <c r="C38" s="149"/>
      <c r="D38" s="149"/>
      <c r="E38" s="148"/>
      <c r="F38" s="148"/>
    </row>
    <row r="39" spans="1:6" ht="15">
      <c r="A39" s="1"/>
      <c r="B39" s="149"/>
      <c r="C39" s="149"/>
      <c r="D39" s="149"/>
      <c r="E39" s="148"/>
      <c r="F39" s="148"/>
    </row>
    <row r="40" spans="1:6" ht="15">
      <c r="A40" s="1"/>
      <c r="B40" s="149"/>
      <c r="C40" s="149"/>
      <c r="D40" s="149"/>
      <c r="E40" s="148"/>
      <c r="F40" s="148"/>
    </row>
    <row r="41" spans="1:6" ht="15">
      <c r="A41" s="1"/>
      <c r="B41" s="149"/>
      <c r="C41" s="149"/>
      <c r="D41" s="149"/>
      <c r="E41" s="148"/>
      <c r="F41" s="148"/>
    </row>
    <row r="42" spans="1:6" ht="15">
      <c r="A42" s="1"/>
      <c r="B42" s="149"/>
      <c r="C42" s="149"/>
      <c r="D42" s="149"/>
      <c r="E42" s="148"/>
      <c r="F42" s="148"/>
    </row>
    <row r="43" spans="1:6" ht="15">
      <c r="A43" s="1"/>
      <c r="B43" s="149"/>
      <c r="C43" s="149"/>
      <c r="D43" s="149"/>
      <c r="E43" s="148"/>
      <c r="F43" s="148"/>
    </row>
    <row r="44" spans="1:6" ht="15">
      <c r="A44" s="1"/>
      <c r="B44" s="149"/>
      <c r="C44" s="149"/>
      <c r="D44" s="149"/>
      <c r="E44" s="148"/>
      <c r="F44" s="148"/>
    </row>
    <row r="45" spans="1:6" ht="15">
      <c r="A45" s="1"/>
      <c r="B45" s="149"/>
      <c r="C45" s="149"/>
      <c r="D45" s="149"/>
      <c r="E45" s="148"/>
      <c r="F45" s="148"/>
    </row>
    <row r="46" spans="1:6" ht="15">
      <c r="A46" s="1"/>
      <c r="B46" s="149"/>
      <c r="C46" s="149"/>
      <c r="D46" s="149"/>
      <c r="E46" s="148"/>
      <c r="F46" s="148"/>
    </row>
    <row r="47" spans="1:6" ht="15">
      <c r="A47" s="1"/>
      <c r="B47" s="149"/>
      <c r="C47" s="149"/>
      <c r="D47" s="149"/>
      <c r="E47" s="148"/>
      <c r="F47" s="148"/>
    </row>
    <row r="48" spans="1:6" ht="15">
      <c r="A48" s="1"/>
      <c r="B48" s="149"/>
      <c r="C48" s="149"/>
      <c r="D48" s="149"/>
      <c r="E48" s="148"/>
      <c r="F48" s="148"/>
    </row>
    <row r="49" spans="1:6" ht="15">
      <c r="A49" s="1"/>
      <c r="B49" s="149"/>
      <c r="C49" s="149"/>
      <c r="D49" s="149"/>
      <c r="E49" s="148"/>
      <c r="F49" s="148"/>
    </row>
    <row r="50" spans="1:6" ht="15">
      <c r="A50" s="1"/>
      <c r="B50" s="149"/>
      <c r="C50" s="149"/>
      <c r="D50" s="149"/>
      <c r="E50" s="148"/>
      <c r="F50" s="148"/>
    </row>
    <row r="51" spans="1:6" ht="15">
      <c r="A51" s="1"/>
      <c r="B51" s="149"/>
      <c r="C51" s="149"/>
      <c r="D51" s="149"/>
      <c r="E51" s="148"/>
      <c r="F51" s="148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4.7109375" style="0" hidden="1" customWidth="1"/>
    <col min="2" max="2" width="6.7109375" style="0" customWidth="1"/>
    <col min="3" max="3" width="10.7109375" style="0" customWidth="1"/>
    <col min="4" max="4" width="44.7109375" style="0" customWidth="1"/>
    <col min="5" max="5" width="5.7109375" style="0" customWidth="1"/>
    <col min="6" max="7" width="9.7109375" style="0" customWidth="1"/>
    <col min="8" max="9" width="11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5">
      <c r="A2" s="3"/>
      <c r="B2" s="5" t="s">
        <v>169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5">
      <c r="A3" s="3"/>
      <c r="B3" s="5" t="s">
        <v>170</v>
      </c>
      <c r="C3" s="3"/>
      <c r="D3" s="3"/>
      <c r="E3" s="5" t="s">
        <v>61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5">
      <c r="A4" s="3"/>
      <c r="B4" s="5" t="s">
        <v>172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5">
      <c r="A5" s="3"/>
      <c r="B5" s="5" t="s">
        <v>171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71</v>
      </c>
      <c r="B8" s="164" t="s">
        <v>72</v>
      </c>
      <c r="C8" s="164" t="s">
        <v>73</v>
      </c>
      <c r="D8" s="164" t="s">
        <v>74</v>
      </c>
      <c r="E8" s="164" t="s">
        <v>75</v>
      </c>
      <c r="F8" s="164" t="s">
        <v>76</v>
      </c>
      <c r="G8" s="164" t="s">
        <v>52</v>
      </c>
      <c r="H8" s="164" t="s">
        <v>53</v>
      </c>
      <c r="I8" s="164" t="s">
        <v>77</v>
      </c>
      <c r="J8" s="164"/>
      <c r="K8" s="164"/>
      <c r="L8" s="164"/>
      <c r="M8" s="164"/>
      <c r="N8" s="164"/>
      <c r="O8" s="164"/>
      <c r="P8" s="164" t="s">
        <v>78</v>
      </c>
      <c r="Q8" s="161"/>
      <c r="R8" s="161"/>
      <c r="S8" s="164" t="s">
        <v>79</v>
      </c>
      <c r="T8" s="162"/>
      <c r="U8" s="162"/>
      <c r="V8" s="162"/>
      <c r="W8" s="162"/>
      <c r="X8" s="162"/>
      <c r="Y8" s="162"/>
      <c r="Z8" s="162"/>
    </row>
    <row r="9" spans="1:26" ht="15">
      <c r="A9" s="150"/>
      <c r="B9" s="150"/>
      <c r="C9" s="165"/>
      <c r="D9" s="154" t="s">
        <v>63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ht="15">
      <c r="A10" s="156"/>
      <c r="B10" s="156"/>
      <c r="C10" s="156"/>
      <c r="D10" s="156" t="s">
        <v>64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75" customHeight="1">
      <c r="A11" s="171"/>
      <c r="B11" s="168" t="s">
        <v>80</v>
      </c>
      <c r="C11" s="172" t="s">
        <v>81</v>
      </c>
      <c r="D11" s="168" t="s">
        <v>82</v>
      </c>
      <c r="E11" s="168" t="s">
        <v>83</v>
      </c>
      <c r="F11" s="169">
        <v>70.98</v>
      </c>
      <c r="G11" s="170"/>
      <c r="H11" s="170"/>
      <c r="I11" s="170"/>
      <c r="J11" s="168">
        <f>ROUND(F11*(N11),2)</f>
        <v>0</v>
      </c>
      <c r="K11" s="1">
        <f>ROUND(F11*(O11),2)</f>
        <v>0</v>
      </c>
      <c r="L11" s="1"/>
      <c r="M11" s="1"/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75" customHeight="1">
      <c r="A12" s="171"/>
      <c r="B12" s="168" t="s">
        <v>80</v>
      </c>
      <c r="C12" s="172" t="s">
        <v>84</v>
      </c>
      <c r="D12" s="168" t="s">
        <v>129</v>
      </c>
      <c r="E12" s="168" t="s">
        <v>83</v>
      </c>
      <c r="F12" s="169">
        <v>3.5</v>
      </c>
      <c r="G12" s="170"/>
      <c r="H12" s="170"/>
      <c r="I12" s="170"/>
      <c r="J12" s="168">
        <f>ROUND(F12*(N12),2)</f>
        <v>0</v>
      </c>
      <c r="K12" s="1">
        <f>ROUND(F12*(O12),2)</f>
        <v>0</v>
      </c>
      <c r="L12" s="1"/>
      <c r="M12" s="1"/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75" customHeight="1">
      <c r="A13" s="171"/>
      <c r="B13" s="168" t="s">
        <v>80</v>
      </c>
      <c r="C13" s="172" t="s">
        <v>86</v>
      </c>
      <c r="D13" s="168" t="s">
        <v>87</v>
      </c>
      <c r="E13" s="168" t="s">
        <v>88</v>
      </c>
      <c r="F13" s="169">
        <v>74.48</v>
      </c>
      <c r="G13" s="170"/>
      <c r="H13" s="170"/>
      <c r="I13" s="170"/>
      <c r="J13" s="168">
        <f>ROUND(F13*(N13),2)</f>
        <v>0</v>
      </c>
      <c r="K13" s="1">
        <f>ROUND(F13*(O13),2)</f>
        <v>0</v>
      </c>
      <c r="L13" s="1"/>
      <c r="M13" s="1"/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75" customHeight="1">
      <c r="A14" s="171"/>
      <c r="B14" s="168" t="s">
        <v>80</v>
      </c>
      <c r="C14" s="172" t="s">
        <v>89</v>
      </c>
      <c r="D14" s="168" t="s">
        <v>90</v>
      </c>
      <c r="E14" s="168" t="s">
        <v>83</v>
      </c>
      <c r="F14" s="169">
        <v>74.48</v>
      </c>
      <c r="G14" s="170"/>
      <c r="H14" s="170"/>
      <c r="I14" s="170"/>
      <c r="J14" s="168">
        <f>ROUND(F14*(N14),2)</f>
        <v>0</v>
      </c>
      <c r="K14" s="1">
        <f>ROUND(F14*(O14),2)</f>
        <v>0</v>
      </c>
      <c r="L14" s="1"/>
      <c r="M14" s="1"/>
      <c r="N14" s="1">
        <v>0</v>
      </c>
      <c r="O14" s="1"/>
      <c r="P14" s="167"/>
      <c r="Q14" s="173"/>
      <c r="R14" s="173"/>
      <c r="S14" s="167"/>
      <c r="Z14">
        <v>0</v>
      </c>
    </row>
    <row r="15" spans="1:26" ht="15">
      <c r="A15" s="156"/>
      <c r="B15" s="156"/>
      <c r="C15" s="156"/>
      <c r="D15" s="156" t="s">
        <v>64</v>
      </c>
      <c r="E15" s="156"/>
      <c r="F15" s="167"/>
      <c r="G15" s="159">
        <f>ROUND((SUM(L10:L14))/1,2)</f>
        <v>0</v>
      </c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0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19" ht="1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ht="15">
      <c r="A17" s="156"/>
      <c r="B17" s="156"/>
      <c r="C17" s="156"/>
      <c r="D17" s="156" t="s">
        <v>65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75" customHeight="1">
      <c r="A18" s="171"/>
      <c r="B18" s="168" t="s">
        <v>80</v>
      </c>
      <c r="C18" s="172" t="s">
        <v>95</v>
      </c>
      <c r="D18" s="168" t="s">
        <v>96</v>
      </c>
      <c r="E18" s="168" t="s">
        <v>97</v>
      </c>
      <c r="F18" s="169">
        <v>374.1</v>
      </c>
      <c r="G18" s="170"/>
      <c r="H18" s="170"/>
      <c r="I18" s="170"/>
      <c r="J18" s="168">
        <f>ROUND(F18*(N18),2)</f>
        <v>0</v>
      </c>
      <c r="K18" s="1">
        <f>ROUND(F18*(O18),2)</f>
        <v>0</v>
      </c>
      <c r="L18" s="1"/>
      <c r="M18" s="1"/>
      <c r="N18" s="1">
        <v>0</v>
      </c>
      <c r="O18" s="1"/>
      <c r="P18" s="167"/>
      <c r="Q18" s="173"/>
      <c r="R18" s="173"/>
      <c r="S18" s="167"/>
      <c r="Z18">
        <v>0</v>
      </c>
    </row>
    <row r="19" spans="1:26" ht="15">
      <c r="A19" s="156"/>
      <c r="B19" s="156"/>
      <c r="C19" s="156"/>
      <c r="D19" s="156" t="s">
        <v>65</v>
      </c>
      <c r="E19" s="156"/>
      <c r="F19" s="167"/>
      <c r="G19" s="159">
        <f>ROUND((SUM(L17:L18))/1,2)</f>
        <v>0</v>
      </c>
      <c r="H19" s="159">
        <f>ROUND((SUM(M17:M18))/1,2)</f>
        <v>0</v>
      </c>
      <c r="I19" s="159">
        <f>ROUND((SUM(I17:I18))/1,2)</f>
        <v>0</v>
      </c>
      <c r="J19" s="156"/>
      <c r="K19" s="156"/>
      <c r="L19" s="156">
        <f>ROUND((SUM(L17:L18))/1,2)</f>
        <v>0</v>
      </c>
      <c r="M19" s="156">
        <f>ROUND((SUM(M17:M18))/1,2)</f>
        <v>0</v>
      </c>
      <c r="N19" s="156"/>
      <c r="O19" s="156"/>
      <c r="P19" s="174">
        <f>ROUND((SUM(P17:P18))/1,2)</f>
        <v>0</v>
      </c>
      <c r="Q19" s="153"/>
      <c r="R19" s="153"/>
      <c r="S19" s="174">
        <f>ROUND((SUM(S17:S18))/1,2)</f>
        <v>0</v>
      </c>
      <c r="T19" s="153"/>
      <c r="U19" s="153"/>
      <c r="V19" s="153"/>
      <c r="W19" s="153"/>
      <c r="X19" s="153"/>
      <c r="Y19" s="153"/>
      <c r="Z19" s="153"/>
    </row>
    <row r="20" spans="1:19" ht="15">
      <c r="A20" s="1"/>
      <c r="B20" s="1"/>
      <c r="C20" s="1"/>
      <c r="D20" s="1"/>
      <c r="E20" s="1"/>
      <c r="F20" s="163"/>
      <c r="G20" s="149"/>
      <c r="H20" s="149"/>
      <c r="I20" s="149"/>
      <c r="J20" s="1"/>
      <c r="K20" s="1"/>
      <c r="L20" s="1"/>
      <c r="M20" s="1"/>
      <c r="N20" s="1"/>
      <c r="O20" s="1"/>
      <c r="P20" s="1"/>
      <c r="S20" s="1"/>
    </row>
    <row r="21" spans="1:26" ht="15">
      <c r="A21" s="156"/>
      <c r="B21" s="156"/>
      <c r="C21" s="156"/>
      <c r="D21" s="156" t="s">
        <v>67</v>
      </c>
      <c r="E21" s="156"/>
      <c r="F21" s="167"/>
      <c r="G21" s="157"/>
      <c r="H21" s="157"/>
      <c r="I21" s="157"/>
      <c r="J21" s="156"/>
      <c r="K21" s="156"/>
      <c r="L21" s="156"/>
      <c r="M21" s="156"/>
      <c r="N21" s="156"/>
      <c r="O21" s="156"/>
      <c r="P21" s="156"/>
      <c r="Q21" s="153"/>
      <c r="R21" s="153"/>
      <c r="S21" s="156"/>
      <c r="T21" s="153"/>
      <c r="U21" s="153"/>
      <c r="V21" s="153"/>
      <c r="W21" s="153"/>
      <c r="X21" s="153"/>
      <c r="Y21" s="153"/>
      <c r="Z21" s="153"/>
    </row>
    <row r="22" spans="1:26" ht="34.5" customHeight="1">
      <c r="A22" s="171"/>
      <c r="B22" s="168" t="s">
        <v>117</v>
      </c>
      <c r="C22" s="172" t="s">
        <v>130</v>
      </c>
      <c r="D22" s="168" t="s">
        <v>131</v>
      </c>
      <c r="E22" s="168" t="s">
        <v>97</v>
      </c>
      <c r="F22" s="169">
        <v>17.55</v>
      </c>
      <c r="G22" s="170"/>
      <c r="H22" s="170"/>
      <c r="I22" s="170"/>
      <c r="J22" s="168">
        <f aca="true" t="shared" si="0" ref="J22:J30">ROUND(F22*(N22),2)</f>
        <v>0</v>
      </c>
      <c r="K22" s="1">
        <f aca="true" t="shared" si="1" ref="K22:K30">ROUND(F22*(O22),2)</f>
        <v>0</v>
      </c>
      <c r="L22" s="1"/>
      <c r="M22" s="1"/>
      <c r="N22" s="1">
        <v>0</v>
      </c>
      <c r="O22" s="1"/>
      <c r="P22" s="167">
        <f aca="true" t="shared" si="2" ref="P22:P30">ROUND(F22*(R22),3)</f>
        <v>3.552</v>
      </c>
      <c r="Q22" s="173"/>
      <c r="R22" s="173">
        <v>0.2024</v>
      </c>
      <c r="S22" s="167"/>
      <c r="Z22">
        <v>0</v>
      </c>
    </row>
    <row r="23" spans="1:26" ht="24.75" customHeight="1">
      <c r="A23" s="171"/>
      <c r="B23" s="168" t="s">
        <v>117</v>
      </c>
      <c r="C23" s="172" t="s">
        <v>118</v>
      </c>
      <c r="D23" s="168" t="s">
        <v>132</v>
      </c>
      <c r="E23" s="168" t="s">
        <v>97</v>
      </c>
      <c r="F23" s="169">
        <v>356.55</v>
      </c>
      <c r="G23" s="170"/>
      <c r="H23" s="170"/>
      <c r="I23" s="170"/>
      <c r="J23" s="168">
        <f t="shared" si="0"/>
        <v>0</v>
      </c>
      <c r="K23" s="1">
        <f t="shared" si="1"/>
        <v>0</v>
      </c>
      <c r="L23" s="1"/>
      <c r="M23" s="1"/>
      <c r="N23" s="1">
        <v>0</v>
      </c>
      <c r="O23" s="1"/>
      <c r="P23" s="167">
        <f t="shared" si="2"/>
        <v>180.418</v>
      </c>
      <c r="Q23" s="173"/>
      <c r="R23" s="173">
        <v>0.50601</v>
      </c>
      <c r="S23" s="167"/>
      <c r="Z23">
        <v>0</v>
      </c>
    </row>
    <row r="24" spans="1:26" ht="24.75" customHeight="1">
      <c r="A24" s="171"/>
      <c r="B24" s="168" t="s">
        <v>117</v>
      </c>
      <c r="C24" s="172" t="s">
        <v>133</v>
      </c>
      <c r="D24" s="168" t="s">
        <v>134</v>
      </c>
      <c r="E24" s="168" t="s">
        <v>97</v>
      </c>
      <c r="F24" s="169">
        <v>14.95</v>
      </c>
      <c r="G24" s="170"/>
      <c r="H24" s="170"/>
      <c r="I24" s="170"/>
      <c r="J24" s="168">
        <f t="shared" si="0"/>
        <v>0</v>
      </c>
      <c r="K24" s="1">
        <f t="shared" si="1"/>
        <v>0</v>
      </c>
      <c r="L24" s="1"/>
      <c r="M24" s="1"/>
      <c r="N24" s="1">
        <v>0</v>
      </c>
      <c r="O24" s="1"/>
      <c r="P24" s="167">
        <f t="shared" si="2"/>
        <v>1.972</v>
      </c>
      <c r="Q24" s="173"/>
      <c r="R24" s="173">
        <v>0.13193</v>
      </c>
      <c r="S24" s="167"/>
      <c r="Z24">
        <v>0</v>
      </c>
    </row>
    <row r="25" spans="1:26" ht="24.75" customHeight="1">
      <c r="A25" s="171"/>
      <c r="B25" s="168" t="s">
        <v>117</v>
      </c>
      <c r="C25" s="172" t="s">
        <v>135</v>
      </c>
      <c r="D25" s="168" t="s">
        <v>136</v>
      </c>
      <c r="E25" s="168" t="s">
        <v>97</v>
      </c>
      <c r="F25" s="169">
        <v>341.6</v>
      </c>
      <c r="G25" s="170"/>
      <c r="H25" s="170"/>
      <c r="I25" s="170"/>
      <c r="J25" s="168">
        <f t="shared" si="0"/>
        <v>0</v>
      </c>
      <c r="K25" s="1">
        <f t="shared" si="1"/>
        <v>0</v>
      </c>
      <c r="L25" s="1"/>
      <c r="M25" s="1"/>
      <c r="N25" s="1">
        <v>0</v>
      </c>
      <c r="O25" s="1"/>
      <c r="P25" s="167">
        <f t="shared" si="2"/>
        <v>38.259</v>
      </c>
      <c r="Q25" s="173"/>
      <c r="R25" s="173">
        <v>0.112</v>
      </c>
      <c r="S25" s="167"/>
      <c r="Z25">
        <v>0</v>
      </c>
    </row>
    <row r="26" spans="1:26" ht="34.5" customHeight="1">
      <c r="A26" s="171"/>
      <c r="B26" s="168" t="s">
        <v>117</v>
      </c>
      <c r="C26" s="172" t="s">
        <v>137</v>
      </c>
      <c r="D26" s="168" t="s">
        <v>138</v>
      </c>
      <c r="E26" s="168" t="s">
        <v>106</v>
      </c>
      <c r="F26" s="169">
        <v>14.7</v>
      </c>
      <c r="G26" s="170"/>
      <c r="H26" s="170"/>
      <c r="I26" s="170"/>
      <c r="J26" s="168">
        <f t="shared" si="0"/>
        <v>0</v>
      </c>
      <c r="K26" s="1">
        <f t="shared" si="1"/>
        <v>0</v>
      </c>
      <c r="L26" s="1"/>
      <c r="M26" s="1"/>
      <c r="N26" s="1">
        <v>0</v>
      </c>
      <c r="O26" s="1"/>
      <c r="P26" s="167">
        <f t="shared" si="2"/>
        <v>6.275</v>
      </c>
      <c r="Q26" s="173"/>
      <c r="R26" s="173">
        <v>0.42685</v>
      </c>
      <c r="S26" s="167"/>
      <c r="Z26">
        <v>0</v>
      </c>
    </row>
    <row r="27" spans="1:26" ht="24.75" customHeight="1">
      <c r="A27" s="171"/>
      <c r="B27" s="168" t="s">
        <v>139</v>
      </c>
      <c r="C27" s="172" t="s">
        <v>140</v>
      </c>
      <c r="D27" s="168" t="s">
        <v>141</v>
      </c>
      <c r="E27" s="168" t="s">
        <v>142</v>
      </c>
      <c r="F27" s="169">
        <v>15.7</v>
      </c>
      <c r="G27" s="170"/>
      <c r="H27" s="170"/>
      <c r="I27" s="170"/>
      <c r="J27" s="168">
        <f t="shared" si="0"/>
        <v>0</v>
      </c>
      <c r="K27" s="1">
        <f t="shared" si="1"/>
        <v>0</v>
      </c>
      <c r="L27" s="1"/>
      <c r="M27" s="1">
        <f>ROUND(F27*(H27),2)</f>
        <v>0</v>
      </c>
      <c r="N27" s="1">
        <v>0</v>
      </c>
      <c r="O27" s="1"/>
      <c r="P27" s="167">
        <f t="shared" si="2"/>
        <v>2.198</v>
      </c>
      <c r="Q27" s="173"/>
      <c r="R27" s="173">
        <v>0.14</v>
      </c>
      <c r="S27" s="167"/>
      <c r="Z27">
        <v>0</v>
      </c>
    </row>
    <row r="28" spans="1:26" ht="24.75" customHeight="1">
      <c r="A28" s="171"/>
      <c r="B28" s="168" t="s">
        <v>139</v>
      </c>
      <c r="C28" s="172" t="s">
        <v>143</v>
      </c>
      <c r="D28" s="168" t="s">
        <v>144</v>
      </c>
      <c r="E28" s="168" t="s">
        <v>142</v>
      </c>
      <c r="F28" s="169">
        <v>358.68</v>
      </c>
      <c r="G28" s="170"/>
      <c r="H28" s="170"/>
      <c r="I28" s="170"/>
      <c r="J28" s="168">
        <f t="shared" si="0"/>
        <v>0</v>
      </c>
      <c r="K28" s="1">
        <f t="shared" si="1"/>
        <v>0</v>
      </c>
      <c r="L28" s="1"/>
      <c r="M28" s="1">
        <f>ROUND(F28*(H28),2)</f>
        <v>0</v>
      </c>
      <c r="N28" s="1">
        <v>0</v>
      </c>
      <c r="O28" s="1"/>
      <c r="P28" s="167">
        <f t="shared" si="2"/>
        <v>57.389</v>
      </c>
      <c r="Q28" s="173"/>
      <c r="R28" s="173">
        <v>0.16</v>
      </c>
      <c r="S28" s="167"/>
      <c r="Z28">
        <v>0</v>
      </c>
    </row>
    <row r="29" spans="1:26" ht="24.75" customHeight="1">
      <c r="A29" s="171"/>
      <c r="B29" s="168" t="s">
        <v>139</v>
      </c>
      <c r="C29" s="172" t="s">
        <v>145</v>
      </c>
      <c r="D29" s="168" t="s">
        <v>146</v>
      </c>
      <c r="E29" s="168" t="s">
        <v>147</v>
      </c>
      <c r="F29" s="169">
        <v>15</v>
      </c>
      <c r="G29" s="170"/>
      <c r="H29" s="170"/>
      <c r="I29" s="170"/>
      <c r="J29" s="168">
        <f t="shared" si="0"/>
        <v>0</v>
      </c>
      <c r="K29" s="1">
        <f t="shared" si="1"/>
        <v>0</v>
      </c>
      <c r="L29" s="1"/>
      <c r="M29" s="1">
        <f>ROUND(F29*(H29),2)</f>
        <v>0</v>
      </c>
      <c r="N29" s="1">
        <v>0</v>
      </c>
      <c r="O29" s="1"/>
      <c r="P29" s="167">
        <f t="shared" si="2"/>
        <v>0.003</v>
      </c>
      <c r="Q29" s="173"/>
      <c r="R29" s="173">
        <v>0.00017</v>
      </c>
      <c r="S29" s="167"/>
      <c r="Z29">
        <v>0</v>
      </c>
    </row>
    <row r="30" spans="1:26" ht="24.75" customHeight="1">
      <c r="A30" s="171"/>
      <c r="B30" s="168" t="s">
        <v>139</v>
      </c>
      <c r="C30" s="172" t="s">
        <v>148</v>
      </c>
      <c r="D30" s="168" t="s">
        <v>149</v>
      </c>
      <c r="E30" s="168" t="s">
        <v>147</v>
      </c>
      <c r="F30" s="169">
        <v>30</v>
      </c>
      <c r="G30" s="170"/>
      <c r="H30" s="170"/>
      <c r="I30" s="170"/>
      <c r="J30" s="168">
        <f t="shared" si="0"/>
        <v>0</v>
      </c>
      <c r="K30" s="1">
        <f t="shared" si="1"/>
        <v>0</v>
      </c>
      <c r="L30" s="1"/>
      <c r="M30" s="1">
        <f>ROUND(F30*(H30),2)</f>
        <v>0</v>
      </c>
      <c r="N30" s="1">
        <v>0</v>
      </c>
      <c r="O30" s="1"/>
      <c r="P30" s="167">
        <f t="shared" si="2"/>
        <v>0</v>
      </c>
      <c r="Q30" s="173"/>
      <c r="R30" s="173">
        <v>1E-05</v>
      </c>
      <c r="S30" s="167"/>
      <c r="Z30">
        <v>0</v>
      </c>
    </row>
    <row r="31" spans="1:26" ht="15">
      <c r="A31" s="156"/>
      <c r="B31" s="156"/>
      <c r="C31" s="156"/>
      <c r="D31" s="156" t="s">
        <v>67</v>
      </c>
      <c r="E31" s="156"/>
      <c r="F31" s="167"/>
      <c r="G31" s="159">
        <f>ROUND((SUM(L21:L30))/1,2)</f>
        <v>0</v>
      </c>
      <c r="H31" s="159">
        <f>ROUND((SUM(M21:M30))/1,2)</f>
        <v>0</v>
      </c>
      <c r="I31" s="159">
        <f>ROUND((SUM(I21:I30))/1,2)</f>
        <v>0</v>
      </c>
      <c r="J31" s="156"/>
      <c r="K31" s="156"/>
      <c r="L31" s="156">
        <f>ROUND((SUM(L21:L30))/1,2)</f>
        <v>0</v>
      </c>
      <c r="M31" s="156">
        <f>ROUND((SUM(M21:M30))/1,2)</f>
        <v>0</v>
      </c>
      <c r="N31" s="156"/>
      <c r="O31" s="156"/>
      <c r="P31" s="174">
        <f>ROUND((SUM(P21:P30))/1,2)</f>
        <v>290.07</v>
      </c>
      <c r="Q31" s="153"/>
      <c r="R31" s="153"/>
      <c r="S31" s="174">
        <f>ROUND((SUM(S21:S30))/1,2)</f>
        <v>0</v>
      </c>
      <c r="T31" s="153"/>
      <c r="U31" s="153"/>
      <c r="V31" s="153"/>
      <c r="W31" s="153"/>
      <c r="X31" s="153"/>
      <c r="Y31" s="153"/>
      <c r="Z31" s="153"/>
    </row>
    <row r="32" spans="1:19" ht="1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ht="15">
      <c r="A33" s="156"/>
      <c r="B33" s="156"/>
      <c r="C33" s="156"/>
      <c r="D33" s="156" t="s">
        <v>128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75" customHeight="1">
      <c r="A34" s="171"/>
      <c r="B34" s="168" t="s">
        <v>117</v>
      </c>
      <c r="C34" s="172" t="s">
        <v>150</v>
      </c>
      <c r="D34" s="168" t="s">
        <v>151</v>
      </c>
      <c r="E34" s="168" t="s">
        <v>106</v>
      </c>
      <c r="F34" s="169">
        <v>18.9</v>
      </c>
      <c r="G34" s="170"/>
      <c r="H34" s="170"/>
      <c r="I34" s="170"/>
      <c r="J34" s="168">
        <f>ROUND(F34*(N34),2)</f>
        <v>0</v>
      </c>
      <c r="K34" s="1">
        <f>ROUND(F34*(O34),2)</f>
        <v>0</v>
      </c>
      <c r="L34" s="1"/>
      <c r="M34" s="1"/>
      <c r="N34" s="1">
        <v>0</v>
      </c>
      <c r="O34" s="1"/>
      <c r="P34" s="167">
        <f>ROUND(F34*(R34),3)</f>
        <v>1.997</v>
      </c>
      <c r="Q34" s="173"/>
      <c r="R34" s="173">
        <v>0.10564</v>
      </c>
      <c r="S34" s="167"/>
      <c r="Z34">
        <v>0</v>
      </c>
    </row>
    <row r="35" spans="1:26" ht="24.75" customHeight="1">
      <c r="A35" s="171"/>
      <c r="B35" s="168" t="s">
        <v>117</v>
      </c>
      <c r="C35" s="172" t="s">
        <v>152</v>
      </c>
      <c r="D35" s="168" t="s">
        <v>153</v>
      </c>
      <c r="E35" s="168" t="s">
        <v>83</v>
      </c>
      <c r="F35" s="169">
        <v>0.76</v>
      </c>
      <c r="G35" s="170"/>
      <c r="H35" s="170"/>
      <c r="I35" s="170"/>
      <c r="J35" s="168">
        <f>ROUND(F35*(N35),2)</f>
        <v>0</v>
      </c>
      <c r="K35" s="1">
        <f>ROUND(F35*(O35),2)</f>
        <v>0</v>
      </c>
      <c r="L35" s="1"/>
      <c r="M35" s="1"/>
      <c r="N35" s="1">
        <v>0</v>
      </c>
      <c r="O35" s="1"/>
      <c r="P35" s="167">
        <f>ROUND(F35*(R35),3)</f>
        <v>1.796</v>
      </c>
      <c r="Q35" s="173"/>
      <c r="R35" s="173">
        <v>2.3634</v>
      </c>
      <c r="S35" s="167"/>
      <c r="Z35">
        <v>0</v>
      </c>
    </row>
    <row r="36" spans="1:26" ht="24.75" customHeight="1">
      <c r="A36" s="171"/>
      <c r="B36" s="168" t="s">
        <v>117</v>
      </c>
      <c r="C36" s="172" t="s">
        <v>154</v>
      </c>
      <c r="D36" s="168" t="s">
        <v>155</v>
      </c>
      <c r="E36" s="168" t="s">
        <v>106</v>
      </c>
      <c r="F36" s="169">
        <v>19.45</v>
      </c>
      <c r="G36" s="170"/>
      <c r="H36" s="170"/>
      <c r="I36" s="170"/>
      <c r="J36" s="168">
        <f>ROUND(F36*(N36),2)</f>
        <v>0</v>
      </c>
      <c r="K36" s="1">
        <f>ROUND(F36*(O36),2)</f>
        <v>0</v>
      </c>
      <c r="L36" s="1"/>
      <c r="M36" s="1"/>
      <c r="N36" s="1">
        <v>0</v>
      </c>
      <c r="O36" s="1"/>
      <c r="P36" s="167">
        <f>ROUND(F36*(R36),3)</f>
        <v>3.094</v>
      </c>
      <c r="Q36" s="173"/>
      <c r="R36" s="173">
        <v>0.1591</v>
      </c>
      <c r="S36" s="167"/>
      <c r="Z36">
        <v>0</v>
      </c>
    </row>
    <row r="37" spans="1:26" ht="24.75" customHeight="1">
      <c r="A37" s="171"/>
      <c r="B37" s="168" t="s">
        <v>139</v>
      </c>
      <c r="C37" s="172" t="s">
        <v>156</v>
      </c>
      <c r="D37" s="168" t="s">
        <v>157</v>
      </c>
      <c r="E37" s="168" t="s">
        <v>158</v>
      </c>
      <c r="F37" s="169">
        <v>38</v>
      </c>
      <c r="G37" s="170"/>
      <c r="H37" s="170"/>
      <c r="I37" s="170"/>
      <c r="J37" s="168">
        <f>ROUND(F37*(N37),2)</f>
        <v>0</v>
      </c>
      <c r="K37" s="1">
        <f>ROUND(F37*(O37),2)</f>
        <v>0</v>
      </c>
      <c r="L37" s="1"/>
      <c r="M37" s="1">
        <f>ROUND(F37*(H37),2)</f>
        <v>0</v>
      </c>
      <c r="N37" s="1">
        <v>0</v>
      </c>
      <c r="O37" s="1"/>
      <c r="P37" s="167">
        <f>ROUND(F37*(R37),3)</f>
        <v>0.38</v>
      </c>
      <c r="Q37" s="173"/>
      <c r="R37" s="173">
        <v>0.01</v>
      </c>
      <c r="S37" s="167"/>
      <c r="Z37">
        <v>0</v>
      </c>
    </row>
    <row r="38" spans="1:26" ht="24.75" customHeight="1">
      <c r="A38" s="171"/>
      <c r="B38" s="168" t="s">
        <v>139</v>
      </c>
      <c r="C38" s="172" t="s">
        <v>159</v>
      </c>
      <c r="D38" s="168" t="s">
        <v>160</v>
      </c>
      <c r="E38" s="168" t="s">
        <v>161</v>
      </c>
      <c r="F38" s="169">
        <v>65</v>
      </c>
      <c r="G38" s="170"/>
      <c r="H38" s="170"/>
      <c r="I38" s="170"/>
      <c r="J38" s="168">
        <f>ROUND(F38*(N38),2)</f>
        <v>0</v>
      </c>
      <c r="K38" s="1">
        <f>ROUND(F38*(O38),2)</f>
        <v>0</v>
      </c>
      <c r="L38" s="1"/>
      <c r="M38" s="1">
        <f>ROUND(F38*(H38),2)</f>
        <v>0</v>
      </c>
      <c r="N38" s="1">
        <v>0</v>
      </c>
      <c r="O38" s="1"/>
      <c r="P38" s="167">
        <f>ROUND(F38*(R38),3)</f>
        <v>2.21</v>
      </c>
      <c r="Q38" s="173"/>
      <c r="R38" s="173">
        <v>0.034</v>
      </c>
      <c r="S38" s="167"/>
      <c r="Z38">
        <v>0</v>
      </c>
    </row>
    <row r="39" spans="1:26" ht="15">
      <c r="A39" s="156"/>
      <c r="B39" s="156"/>
      <c r="C39" s="156"/>
      <c r="D39" s="156" t="s">
        <v>128</v>
      </c>
      <c r="E39" s="156"/>
      <c r="F39" s="167"/>
      <c r="G39" s="159">
        <f>ROUND((SUM(L33:L38))/1,2)</f>
        <v>0</v>
      </c>
      <c r="H39" s="159">
        <f>ROUND((SUM(M33:M38))/1,2)</f>
        <v>0</v>
      </c>
      <c r="I39" s="159">
        <f>ROUND((SUM(I33:I38))/1,2)</f>
        <v>0</v>
      </c>
      <c r="J39" s="156"/>
      <c r="K39" s="156"/>
      <c r="L39" s="156">
        <f>ROUND((SUM(L33:L38))/1,2)</f>
        <v>0</v>
      </c>
      <c r="M39" s="156">
        <f>ROUND((SUM(M33:M38))/1,2)</f>
        <v>0</v>
      </c>
      <c r="N39" s="156"/>
      <c r="O39" s="156"/>
      <c r="P39" s="174">
        <f>ROUND((SUM(P33:P38))/1,2)</f>
        <v>9.48</v>
      </c>
      <c r="Q39" s="153"/>
      <c r="R39" s="153"/>
      <c r="S39" s="174">
        <f>ROUND((SUM(S33:S38))/1,2)</f>
        <v>0</v>
      </c>
      <c r="T39" s="153"/>
      <c r="U39" s="153"/>
      <c r="V39" s="153"/>
      <c r="W39" s="153"/>
      <c r="X39" s="153"/>
      <c r="Y39" s="153"/>
      <c r="Z39" s="153"/>
    </row>
    <row r="40" spans="1:19" ht="15">
      <c r="A40" s="1"/>
      <c r="B40" s="1"/>
      <c r="C40" s="1"/>
      <c r="D40" s="1"/>
      <c r="E40" s="1"/>
      <c r="F40" s="163"/>
      <c r="G40" s="149"/>
      <c r="H40" s="149"/>
      <c r="I40" s="149"/>
      <c r="J40" s="1"/>
      <c r="K40" s="1"/>
      <c r="L40" s="1"/>
      <c r="M40" s="1"/>
      <c r="N40" s="1"/>
      <c r="O40" s="1"/>
      <c r="P40" s="1"/>
      <c r="S40" s="1"/>
    </row>
    <row r="41" spans="1:26" ht="15">
      <c r="A41" s="156"/>
      <c r="B41" s="156"/>
      <c r="C41" s="156"/>
      <c r="D41" s="156" t="s">
        <v>69</v>
      </c>
      <c r="E41" s="156"/>
      <c r="F41" s="167"/>
      <c r="G41" s="157"/>
      <c r="H41" s="157"/>
      <c r="I41" s="157"/>
      <c r="J41" s="156"/>
      <c r="K41" s="156"/>
      <c r="L41" s="156"/>
      <c r="M41" s="156"/>
      <c r="N41" s="156"/>
      <c r="O41" s="156"/>
      <c r="P41" s="156"/>
      <c r="Q41" s="153"/>
      <c r="R41" s="153"/>
      <c r="S41" s="156"/>
      <c r="T41" s="153"/>
      <c r="U41" s="153"/>
      <c r="V41" s="153"/>
      <c r="W41" s="153"/>
      <c r="X41" s="153"/>
      <c r="Y41" s="153"/>
      <c r="Z41" s="153"/>
    </row>
    <row r="42" spans="1:26" ht="24.75" customHeight="1">
      <c r="A42" s="171"/>
      <c r="B42" s="168" t="s">
        <v>117</v>
      </c>
      <c r="C42" s="172" t="s">
        <v>162</v>
      </c>
      <c r="D42" s="168" t="s">
        <v>163</v>
      </c>
      <c r="E42" s="168" t="s">
        <v>116</v>
      </c>
      <c r="F42" s="169">
        <v>299.54315900000006</v>
      </c>
      <c r="G42" s="170"/>
      <c r="H42" s="170"/>
      <c r="I42" s="170"/>
      <c r="J42" s="168">
        <f>ROUND(F42*(N42),2)</f>
        <v>0</v>
      </c>
      <c r="K42" s="1">
        <f>ROUND(F42*(O42),2)</f>
        <v>0</v>
      </c>
      <c r="L42" s="1"/>
      <c r="M42" s="1"/>
      <c r="N42" s="1">
        <v>0</v>
      </c>
      <c r="O42" s="1"/>
      <c r="P42" s="167"/>
      <c r="Q42" s="173"/>
      <c r="R42" s="173"/>
      <c r="S42" s="167"/>
      <c r="Z42">
        <v>0</v>
      </c>
    </row>
    <row r="43" spans="1:19" ht="15">
      <c r="A43" s="156"/>
      <c r="B43" s="156"/>
      <c r="C43" s="156"/>
      <c r="D43" s="156" t="s">
        <v>69</v>
      </c>
      <c r="E43" s="156"/>
      <c r="F43" s="167"/>
      <c r="G43" s="159">
        <f>ROUND((SUM(L41:L42))/1,2)</f>
        <v>0</v>
      </c>
      <c r="H43" s="159">
        <f>ROUND((SUM(M41:M42))/1,2)</f>
        <v>0</v>
      </c>
      <c r="I43" s="159">
        <f>ROUND((SUM(I41:I42))/1,2)</f>
        <v>0</v>
      </c>
      <c r="J43" s="156"/>
      <c r="K43" s="156"/>
      <c r="L43" s="156">
        <f>ROUND((SUM(L41:L42))/1,2)</f>
        <v>0</v>
      </c>
      <c r="M43" s="156">
        <f>ROUND((SUM(M41:M42))/1,2)</f>
        <v>0</v>
      </c>
      <c r="N43" s="156"/>
      <c r="O43" s="156"/>
      <c r="P43" s="174">
        <f>ROUND((SUM(P41:P42))/1,2)</f>
        <v>0</v>
      </c>
      <c r="S43" s="167">
        <f>ROUND((SUM(S41:S42))/1,2)</f>
        <v>0</v>
      </c>
    </row>
    <row r="44" spans="1:19" ht="15">
      <c r="A44" s="1"/>
      <c r="B44" s="1"/>
      <c r="C44" s="1"/>
      <c r="D44" s="1"/>
      <c r="E44" s="1"/>
      <c r="F44" s="163"/>
      <c r="G44" s="149"/>
      <c r="H44" s="149"/>
      <c r="I44" s="149"/>
      <c r="J44" s="1"/>
      <c r="K44" s="1"/>
      <c r="L44" s="1"/>
      <c r="M44" s="1"/>
      <c r="N44" s="1"/>
      <c r="O44" s="1"/>
      <c r="P44" s="1"/>
      <c r="S44" s="1"/>
    </row>
    <row r="45" spans="1:19" ht="15">
      <c r="A45" s="156"/>
      <c r="B45" s="156"/>
      <c r="C45" s="156"/>
      <c r="D45" s="2" t="s">
        <v>63</v>
      </c>
      <c r="E45" s="156"/>
      <c r="F45" s="167"/>
      <c r="G45" s="159">
        <f>ROUND((SUM(L9:L44))/2,2)</f>
        <v>0</v>
      </c>
      <c r="H45" s="159">
        <f>ROUND((SUM(M9:M44))/2,2)</f>
        <v>0</v>
      </c>
      <c r="I45" s="159">
        <f>ROUND((SUM(I9:I44))/2,2)</f>
        <v>0</v>
      </c>
      <c r="J45" s="156"/>
      <c r="K45" s="156"/>
      <c r="L45" s="156">
        <f>ROUND((SUM(L9:L44))/2,2)</f>
        <v>0</v>
      </c>
      <c r="M45" s="156">
        <f>ROUND((SUM(M9:M44))/2,2)</f>
        <v>0</v>
      </c>
      <c r="N45" s="156"/>
      <c r="O45" s="156"/>
      <c r="P45" s="174">
        <f>ROUND((SUM(P9:P44))/2,2)</f>
        <v>299.55</v>
      </c>
      <c r="S45" s="174">
        <f>ROUND((SUM(S9:S44))/2,2)</f>
        <v>0</v>
      </c>
    </row>
    <row r="46" spans="1:26" ht="15">
      <c r="A46" s="175"/>
      <c r="B46" s="175" t="s">
        <v>13</v>
      </c>
      <c r="C46" s="175"/>
      <c r="D46" s="175"/>
      <c r="E46" s="175"/>
      <c r="F46" s="176" t="s">
        <v>70</v>
      </c>
      <c r="G46" s="177">
        <f>ROUND((SUM(L9:L45))/3,2)</f>
        <v>0</v>
      </c>
      <c r="H46" s="177">
        <f>ROUND((SUM(M9:M45))/3,2)</f>
        <v>0</v>
      </c>
      <c r="I46" s="177">
        <f>ROUND((SUM(I9:I45))/3,2)</f>
        <v>0</v>
      </c>
      <c r="J46" s="175"/>
      <c r="K46" s="175">
        <f>ROUND((SUM(K9:K45)),2)</f>
        <v>0</v>
      </c>
      <c r="L46" s="175">
        <f>ROUND((SUM(L9:L45))/3,2)</f>
        <v>0</v>
      </c>
      <c r="M46" s="175">
        <f>ROUND((SUM(M9:M45))/3,2)</f>
        <v>0</v>
      </c>
      <c r="N46" s="175"/>
      <c r="O46" s="175"/>
      <c r="P46" s="176">
        <f>ROUND((SUM(P9:P45))/3,2)</f>
        <v>299.55</v>
      </c>
      <c r="S46" s="176">
        <f>ROUND((SUM(S9:S45))/3,2)</f>
        <v>0</v>
      </c>
      <c r="Z46">
        <f>(SUM(Z9:Z45))</f>
        <v>0</v>
      </c>
    </row>
  </sheetData>
  <sheetProtection/>
  <printOptions gridLines="1" horizontalCentered="1"/>
  <pageMargins left="0.7" right="0.006944444444444444" top="0.75" bottom="0.75" header="0.3" footer="0.3"/>
  <pageSetup horizontalDpi="600" verticalDpi="600" orientation="landscape" paperSize="9" r:id="rId1"/>
  <headerFooter>
    <oddHeader>&amp;C&amp;B&amp; Rozpočet DRIENICA,IHRISKO A AMFITEÁTER,PAR.Č.724-1,729,730-2 / Spevnené plochy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kvetka</dc:creator>
  <cp:keywords/>
  <dc:description/>
  <cp:lastModifiedBy>JoŠko</cp:lastModifiedBy>
  <dcterms:created xsi:type="dcterms:W3CDTF">2017-11-09T11:47:43Z</dcterms:created>
  <dcterms:modified xsi:type="dcterms:W3CDTF">2017-11-14T14:39:15Z</dcterms:modified>
  <cp:category/>
  <cp:version/>
  <cp:contentType/>
  <cp:contentStatus/>
</cp:coreProperties>
</file>